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30" windowWidth="9255" windowHeight="6855"/>
  </bookViews>
  <sheets>
    <sheet name="план_работ_2020-21_выполнение" sheetId="1" r:id="rId1"/>
    <sheet name="Лист2" sheetId="2" r:id="rId2"/>
    <sheet name="Лист3" sheetId="3" r:id="rId3"/>
  </sheets>
  <calcPr calcId="145621"/>
</workbook>
</file>

<file path=xl/calcChain.xml><?xml version="1.0" encoding="utf-8"?>
<calcChain xmlns="http://schemas.openxmlformats.org/spreadsheetml/2006/main">
  <c r="D29" i="1" l="1"/>
  <c r="B5" i="1" l="1"/>
  <c r="B2" i="1" l="1"/>
  <c r="E104" i="1"/>
  <c r="E133" i="1" l="1"/>
  <c r="E126" i="1" l="1"/>
  <c r="F126" i="1" s="1"/>
  <c r="E121" i="1"/>
  <c r="E118" i="1"/>
  <c r="F118" i="1" s="1"/>
  <c r="E113" i="1"/>
  <c r="E57" i="1"/>
  <c r="E47" i="1"/>
  <c r="E25" i="1"/>
  <c r="E19" i="1"/>
  <c r="F104" i="1" l="1"/>
  <c r="E136" i="1" l="1"/>
  <c r="B9" i="1" l="1"/>
  <c r="D113" i="1"/>
  <c r="F113" i="1" s="1"/>
  <c r="D121" i="1"/>
  <c r="F121" i="1" s="1"/>
  <c r="D133" i="1"/>
  <c r="F133" i="1" l="1"/>
  <c r="D14" i="1"/>
  <c r="D25" i="1" l="1"/>
  <c r="F25" i="1" s="1"/>
  <c r="D38" i="1"/>
  <c r="D28" i="1"/>
  <c r="D27" i="1"/>
  <c r="D47" i="1" l="1"/>
  <c r="F47" i="1" s="1"/>
  <c r="D19" i="1" l="1"/>
  <c r="F19" i="1" s="1"/>
  <c r="D57" i="1" l="1"/>
  <c r="D136" i="1" s="1"/>
  <c r="F136" i="1" s="1"/>
  <c r="F57" i="1" l="1"/>
</calcChain>
</file>

<file path=xl/sharedStrings.xml><?xml version="1.0" encoding="utf-8"?>
<sst xmlns="http://schemas.openxmlformats.org/spreadsheetml/2006/main" count="219" uniqueCount="210">
  <si>
    <t>ПРОВОДИМЫЕ РАБОТЫ И УСЛУГИ</t>
  </si>
  <si>
    <t>Фонд оплаты труда с учетом налоговых отчислений и уплатой НДФЛ</t>
  </si>
  <si>
    <t>земельный налог</t>
  </si>
  <si>
    <t>водный налог</t>
  </si>
  <si>
    <t>Обслуживание инфраструктуры</t>
  </si>
  <si>
    <t>банковские услуги (комиссия банка)</t>
  </si>
  <si>
    <t>канцтовары</t>
  </si>
  <si>
    <t>оплата сайта снтживописный.рф</t>
  </si>
  <si>
    <t>содержание сторожки (дрова)</t>
  </si>
  <si>
    <t>работы по благоустройству внутренней территории СНТ</t>
  </si>
  <si>
    <t>1С:Садовод версия в облаке, со всеми обновлениями, техническим и методическим сопровождением.</t>
  </si>
  <si>
    <t>Плановые виды затрат и работ:</t>
  </si>
  <si>
    <t>оплата услуг кадастровых инженеров по оформлению земель общего пользования</t>
  </si>
  <si>
    <t>Возможные аварийные работы:</t>
  </si>
  <si>
    <t>Расходы на обустройство дорог:</t>
  </si>
  <si>
    <t>Чистка дороги зимой:</t>
  </si>
  <si>
    <t>Вывоз ТБО</t>
  </si>
  <si>
    <t>договор № РРО-2019-0005559 от 14.02.2019 на вывоз мусора</t>
  </si>
  <si>
    <t xml:space="preserve">Установка дополнительных видеокамер, ремонт:  </t>
  </si>
  <si>
    <t>Компенсация расходов за электроэнергию (уличное освещение, здание Правления):</t>
  </si>
  <si>
    <t>оплата СМС-рассылки, мобильной связи (сторож)</t>
  </si>
  <si>
    <t>почтовые отправления</t>
  </si>
  <si>
    <t>на карточном счете:</t>
  </si>
  <si>
    <t>налог при УСН с доходов</t>
  </si>
  <si>
    <t>оплата труда</t>
  </si>
  <si>
    <t>страховые взносы</t>
  </si>
  <si>
    <t>страховые взносы на травматизм</t>
  </si>
  <si>
    <t>НДФЛ</t>
  </si>
  <si>
    <t>вывоз ТБО</t>
  </si>
  <si>
    <t>(обрыв ЛЭП, спил деревьев под ЛЭП, возможный ремонт летнего водопровода и пр.)</t>
  </si>
  <si>
    <t>Расходы на модернизацию ВЛ10:</t>
  </si>
  <si>
    <t>покупка маршрутизатора</t>
  </si>
  <si>
    <t>покупка роутера для правления</t>
  </si>
  <si>
    <t>Итого:</t>
  </si>
  <si>
    <t xml:space="preserve">ПЛАН ХОЗЯЙСТВЕННО-ФИНАНСОВОЙ ДЕЯТЕЛЬНОСТИ СНТ "ЖИВОПИСНЫЙ" НА 2023-2024 гг. </t>
  </si>
  <si>
    <t>оплата труда отпускные согласно ТК</t>
  </si>
  <si>
    <t>Сумма в месяц</t>
  </si>
  <si>
    <t>Кол-во месяцев</t>
  </si>
  <si>
    <t>Сумма в год (план)</t>
  </si>
  <si>
    <r>
      <rPr>
        <b/>
        <sz val="12"/>
        <color indexed="8"/>
        <rFont val="Times New Roman"/>
        <family val="1"/>
        <charset val="204"/>
      </rPr>
      <t>Финансово-экономическое обоснование</t>
    </r>
  </si>
  <si>
    <t>Затраты на налоги:</t>
  </si>
  <si>
    <t>оплата земельного налога 22 000,00 руб.* 4 квартала =  88 000,00 руб.</t>
  </si>
  <si>
    <t>договор №01/05/23-П с самозанятым</t>
  </si>
  <si>
    <t>договор №2/05/23-П с самозанятым</t>
  </si>
  <si>
    <t>договор №04/05/23-П с самозанятым</t>
  </si>
  <si>
    <t>исходя из расходов прошлого года</t>
  </si>
  <si>
    <t>продление подписки ежегодно в июне месяце</t>
  </si>
  <si>
    <t xml:space="preserve">договор №23/12/22-п от 06.12.2022 </t>
  </si>
  <si>
    <t>Итого в год (зарплата, оплата услуг)</t>
  </si>
  <si>
    <t>Итого в год затраты на налоги:</t>
  </si>
  <si>
    <t>поддержание общественного порядка, контрольно-пропускного режима и патрулирование территории СНТ
"Живописный" сторож 1</t>
  </si>
  <si>
    <t>поддержание общественного порядка, контрольно-пропускного режима и патрулирование территории СНТ
"Живописный" сторож 2</t>
  </si>
  <si>
    <t>услуги по обслуживанию летнего водопровода</t>
  </si>
  <si>
    <t>обслуживание трансформаторной подстанции</t>
  </si>
  <si>
    <t>бензин (бензинзокосилка, б/пила, снегоуборочная машина)</t>
  </si>
  <si>
    <t>ежемесячно снятие показаний по всем вынесенным электросчетчикам садоводов</t>
  </si>
  <si>
    <t>уборка площадки для сбора ТБО, прилегающая территория, а также у здания правления</t>
  </si>
  <si>
    <t>покос травы</t>
  </si>
  <si>
    <t>уборка территории вокруг пруда</t>
  </si>
  <si>
    <t>откачка выгребной ямы (туалет у здания Правления)</t>
  </si>
  <si>
    <t>замена опор укоса опоры общего пользования на территории СНТ </t>
  </si>
  <si>
    <t>обслуживание фонарей уличного освещения, замена ламп
уличного освещения, ремонт фонарей</t>
  </si>
  <si>
    <t>выполнение условий пользования недрами согласно требованиям Министерства экологии и
природопользования Московской области</t>
  </si>
  <si>
    <t>Итого в год по обязательным видам затрат и работ:</t>
  </si>
  <si>
    <t>планировка территории вокруг пожарного пруда</t>
  </si>
  <si>
    <t>устройстро пешеходной зоны вокруг территории пруда</t>
  </si>
  <si>
    <t xml:space="preserve">ограждение пешеходной зоны вокруг пруда </t>
  </si>
  <si>
    <t>покупка инструмента, расходный материалов</t>
  </si>
  <si>
    <t>покупка дополнительной мощности на СНТ - 152квт</t>
  </si>
  <si>
    <t>обслуживание и ввод в экстплуатация трансформатора 160ква</t>
  </si>
  <si>
    <t xml:space="preserve">ремонт разъеденителя со стороны д.Ревякино на опоре №1 ВЛ-10кв </t>
  </si>
  <si>
    <t>закупка вольтметров 3-х фазных в количестве 12 штук, проколы 20 шт., Бокс навесной IP65 6 штук, провод 4х1,5 50 м.</t>
  </si>
  <si>
    <t>Итого в год по расходам на обустройство дорог:</t>
  </si>
  <si>
    <t>Итого в год по очистке дорог зимой:</t>
  </si>
  <si>
    <t>уборка снега с помощью спецтехники</t>
  </si>
  <si>
    <t>Итого в год на видеонаблюдение:</t>
  </si>
  <si>
    <t>Итого в год по расходам на здание Правления, освещение, водоснабжение:</t>
  </si>
  <si>
    <t>устройство общей дороги из асфальтобетонной крошки протяженностью 211 метров совместно с СНТ "Долина" (50 %)</t>
  </si>
  <si>
    <t>ямочный ремонт дороги из асфальтобетонной крошки</t>
  </si>
  <si>
    <t>Пластиковый бокс IP65 -4 штуки</t>
  </si>
  <si>
    <t>Монтаж камер выдеонаблюдения</t>
  </si>
  <si>
    <t>работы по замене СИП-ом неизолированных проводов ВЛ-10кв общей протяженностью 1091 метров</t>
  </si>
  <si>
    <t xml:space="preserve">Общая стоимость материалов  </t>
  </si>
  <si>
    <t>Выполнение</t>
  </si>
  <si>
    <t xml:space="preserve">Договор №30/04/23-п (планировка территории пруда, чистка береговой линии от камыша и кустарников спецтехникой, закупка песка для организации пляжной зоны)  </t>
  </si>
  <si>
    <t>Договор  №05/05/23-п от 30.05.2023</t>
  </si>
  <si>
    <t>Установка Вольтметров на ВЛ 0,4</t>
  </si>
  <si>
    <t>Договор №08/07/23-п от 12.07.2023</t>
  </si>
  <si>
    <t>договор №09/05/23-П с самозанятым</t>
  </si>
  <si>
    <t>Договор №11/0/23-п</t>
  </si>
  <si>
    <t>договор №13/08/23-п с самозанятым</t>
  </si>
  <si>
    <t>договор №14/08/23-п с самозанятым</t>
  </si>
  <si>
    <t>Сварочные работы: Ремонт ограждения санитарной зоны, вдоль подъездной дороги к СНТ, площадки ТБО, ремонт Бункера ТБО</t>
  </si>
  <si>
    <t>Договор №16/11/23-п установка укоса рядом с участком 171, установка опоры у пожарного пруда</t>
  </si>
  <si>
    <t>Договор №17/11/23-п Уборка общей территории от строительного мусора, выкорчевывание старых деревьев, планировка спецтехникой</t>
  </si>
  <si>
    <t>Договор МО-1827 от 02.05.2023г.</t>
  </si>
  <si>
    <t>Договор №21/03/24-п от 27.03.2024</t>
  </si>
  <si>
    <t>Договор ПЛ-136/23 от 03.07.2023 юр.сопровождение, Договор №А-227 от 27.03.2024 анализ воды,Договор П-230-24 от 15.04.2024 экспертиза проекта ЗСО, Счёт №УЦ-244 от 22.04.2024 анализ воды Радиология базовая, комплекс работ продолжительностью до июня 2024 года</t>
  </si>
  <si>
    <t>Расходы на содержание водопровода:</t>
  </si>
  <si>
    <t>ИТОГО:</t>
  </si>
  <si>
    <t>Расходы на содержание элетрохозяйства:</t>
  </si>
  <si>
    <t>Прочие расходы:</t>
  </si>
  <si>
    <t>перчатки, мешки для мусора</t>
  </si>
  <si>
    <t>накладная 2905 от 28.04.2023</t>
  </si>
  <si>
    <t>Кран шаровый</t>
  </si>
  <si>
    <t>чек 77 от 02.05.23</t>
  </si>
  <si>
    <t xml:space="preserve">Розетка </t>
  </si>
  <si>
    <t>чек 8 от 04.05.23</t>
  </si>
  <si>
    <t>чек 71 от 09.05.23</t>
  </si>
  <si>
    <t>Фум лента, кран шаровый</t>
  </si>
  <si>
    <t>чек 44 от 05.05.23</t>
  </si>
  <si>
    <t>зажим канатный, хомут  (для колодца крепеж ведра)</t>
  </si>
  <si>
    <t>чек 28 от 13.05.23</t>
  </si>
  <si>
    <t>таймер электронный</t>
  </si>
  <si>
    <t>чек 617 от 12.05.23</t>
  </si>
  <si>
    <t>огнетушитель в здание Правления</t>
  </si>
  <si>
    <t>чек 188 от 15.05.23</t>
  </si>
  <si>
    <t>чек 254 от 19.05.23,чек 357 от 23.05.23, чек 492 от 14.06.23, чек 2784 от 29.05.23</t>
  </si>
  <si>
    <t>чек 7 от 19.05.23</t>
  </si>
  <si>
    <t>Агрессор для дачных туалетов</t>
  </si>
  <si>
    <t>накладная 3898 от 30.05.2023</t>
  </si>
  <si>
    <t>чек 259 от 20.06.2023</t>
  </si>
  <si>
    <t>стекла для ящиков</t>
  </si>
  <si>
    <t>чек 10 от 19.06.2023</t>
  </si>
  <si>
    <t>чек 3884 от 26.06.2023</t>
  </si>
  <si>
    <t>Нотариальная доверенность кадастровым инженерам</t>
  </si>
  <si>
    <t>справка от 26.05.2023</t>
  </si>
  <si>
    <t xml:space="preserve">электросчетчики </t>
  </si>
  <si>
    <t>чек 2 от 17.07.23</t>
  </si>
  <si>
    <t>чек 44 от 03.07.2023</t>
  </si>
  <si>
    <t>Телефон редми 9а (в сторожку)</t>
  </si>
  <si>
    <t>чек 4 от 27.07.2023</t>
  </si>
  <si>
    <t>гофра 11/2</t>
  </si>
  <si>
    <t>чек 7 от 27.07.23</t>
  </si>
  <si>
    <t>Бокс КМПн 1/2</t>
  </si>
  <si>
    <t>чек 20 от 28.07.23</t>
  </si>
  <si>
    <t>чек 45/180 от 11.08.2023</t>
  </si>
  <si>
    <t>чек 12 от 13.08.2023</t>
  </si>
  <si>
    <t>чек 22 от 15.08.2023</t>
  </si>
  <si>
    <t>мешки мусорные</t>
  </si>
  <si>
    <t>чек 1152 от 18.08.2023</t>
  </si>
  <si>
    <t>чек 18490 от 20.08.2023</t>
  </si>
  <si>
    <t>ПР муфта разъемная</t>
  </si>
  <si>
    <t>чек 40 от 21.05.2023</t>
  </si>
  <si>
    <t>чек 85 от 11.05.2023, чек 051962 от 12.09.2023, чек 051962 от 12.09.2023,чек 051962 от 12.09.2023по итогам прошлого года</t>
  </si>
  <si>
    <t>чек 41 от 25.07.23 краска, чек 1 от 24.07.23 брус, доска, чек 3 от 24.07.23 саморезы, болты, сверла,чек 18 от 30.07.23 краска, кисточки, чек 72 от 30.07.2023 шурупы, эмаль по металлу, чек 4 от 08.08.2023 лист осб, чек 47 от 14.08.2023 грунт эмаль, чек 2 от 24.07.23 доска, брус, монтаж огражения пешеходной зоны, пляжной зоны вокруг территории пруда</t>
  </si>
  <si>
    <t>ПНД кран 63х2"</t>
  </si>
  <si>
    <t>чек 2533 от 14.11.2023</t>
  </si>
  <si>
    <t>СИП 4х16, автомат, прокол</t>
  </si>
  <si>
    <t>чек 5 от 15.11.23</t>
  </si>
  <si>
    <t>автомат 32а</t>
  </si>
  <si>
    <t>чек 10 от 25.11.2023</t>
  </si>
  <si>
    <t>замок почтовый, замок навесной</t>
  </si>
  <si>
    <t>чек 3793 от 25.11.2023</t>
  </si>
  <si>
    <t>чек 479 от 08.12.2023</t>
  </si>
  <si>
    <t>Обогреватель в сторожку</t>
  </si>
  <si>
    <t xml:space="preserve">Колодка 4-м </t>
  </si>
  <si>
    <t>чек 9 от 24.01.2024</t>
  </si>
  <si>
    <t xml:space="preserve">Пена бытовая </t>
  </si>
  <si>
    <t>чек 21 от 11.01.2024</t>
  </si>
  <si>
    <t>чек 0831 от 12.01.24</t>
  </si>
  <si>
    <t>Дверь утепленная в сторожку</t>
  </si>
  <si>
    <t>чек 44 от 06.01.2024</t>
  </si>
  <si>
    <t>сверло по бетону</t>
  </si>
  <si>
    <t>чек 46 от 06.01.2024</t>
  </si>
  <si>
    <t>wifi реле</t>
  </si>
  <si>
    <t>чек 827 от 13.02.2024</t>
  </si>
  <si>
    <t>зажим,ведро</t>
  </si>
  <si>
    <t>чек 17 от 01.03.2024</t>
  </si>
  <si>
    <t>ПНД кран 63х2", головка цапковая, рукав пожарный</t>
  </si>
  <si>
    <t>чек 2686 от 18.03.2024</t>
  </si>
  <si>
    <t>ПНД труба, муфта</t>
  </si>
  <si>
    <t>чек 43 от 15.04.2024</t>
  </si>
  <si>
    <t>хомут трубный</t>
  </si>
  <si>
    <t>чек рт-5928 от 28.04.2024</t>
  </si>
  <si>
    <t>ПНД тройник, зажим троса</t>
  </si>
  <si>
    <t>чек 60 от 27.04.2024</t>
  </si>
  <si>
    <t>хомут трубный ремонтный</t>
  </si>
  <si>
    <t>чек 29 от 28.04.2024</t>
  </si>
  <si>
    <t>счет №668 от 14.08.2023 асфальтная крошка</t>
  </si>
  <si>
    <t>договор №06/05/23-п (санитарной зоны и прилегающей территории пруда, территории у здания правления, футбольного поля, вдоль забора границСНТ), Договор №12/08/23-п от 20.08.2023, счет 291 от 08.08.2023 покос травы трактором</t>
  </si>
  <si>
    <t>Пени за просроченную оплату</t>
  </si>
  <si>
    <t>Договор №10/08/23-п, Договор №15/09/23-п, 22/04/24-п</t>
  </si>
  <si>
    <t>Медиаконвектор, оптическая кабельная сборка</t>
  </si>
  <si>
    <t>ООО Винтелеком</t>
  </si>
  <si>
    <t>ООО ТК Норма кабель</t>
  </si>
  <si>
    <t>заправка картриджей принтера</t>
  </si>
  <si>
    <t>ИП Лужаев</t>
  </si>
  <si>
    <t>ООО Эколайф , счет 299 от 21.08.2023 транспортировка отходов</t>
  </si>
  <si>
    <t>ООО "Информационные технологии"</t>
  </si>
  <si>
    <t>договор поставки №0407/1П-122 Юнионтел</t>
  </si>
  <si>
    <t>домен Мастерхост, ООО Хенди Хост</t>
  </si>
  <si>
    <t>Договор №07/23 от 04.07.2023 Работа трактора, чек 4 от 14.07.23 геотекстиль, чек 16 от 20.07.23 агротекс, ИП Тунякин (услуги спецтехники, щебень, песок, земля)</t>
  </si>
  <si>
    <t>ИП Фокин</t>
  </si>
  <si>
    <t>штраф ПФР за 2019 год</t>
  </si>
  <si>
    <t>накладная 452 от 18.06.2023</t>
  </si>
  <si>
    <t>Договор №20/12/23-п от 12.12.23 монтажные работы, чек 14 от 08.07.23 проколы, чек 842 от 15.09.2023 кронштейн для светильника, чек 608 от 20.09.2023 светильник светодиодный, чек 119 от 04.10.2023 зажим прокалывающий, клеммы, закупка, чек 3689 от 12.10.2023 светильники светодиодные, чек 621 от 09.10.2023 провод ввгп, кронштейн универсальный, чек 52 от 01.11.2023 кабель ввг , чек 555 от 30.09.2023 кронштейн универсальный</t>
  </si>
  <si>
    <t>круги отрезные, перчатки</t>
  </si>
  <si>
    <t xml:space="preserve">Остаток на расч. счете на 01.05.2023 г </t>
  </si>
  <si>
    <t>из них на основном р/сч:</t>
  </si>
  <si>
    <t>Поступило на р/с –, из них:</t>
  </si>
  <si>
    <t>членские взносы</t>
  </si>
  <si>
    <t>электроэнергия</t>
  </si>
  <si>
    <t>Аренда магазина</t>
  </si>
  <si>
    <t>Израсходовано – , из них:</t>
  </si>
  <si>
    <t>Оплата поставщикам:</t>
  </si>
  <si>
    <t>Электроэнергия Мосэнергосбыт</t>
  </si>
  <si>
    <t>+Экономия/-Перерасход</t>
  </si>
  <si>
    <t>ведение бухгалтерии, СБИС</t>
  </si>
  <si>
    <t>договор №03/05/23-П с самозанятым, договор №18 от 01.05.2023, Акт об оказании услуг №184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</si>
</sst>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9]General"/>
    <numFmt numFmtId="165" formatCode="[$-419]#,##0"/>
    <numFmt numFmtId="166" formatCode="#,##0.00&quot; &quot;[$руб.-419];[Red]&quot;-&quot;#,##0.00&quot; &quot;[$руб.-419]"/>
    <numFmt numFmtId="167" formatCode="[$-419]#,##0.00"/>
    <numFmt numFmtId="168" formatCode="#,##0.00;[Red]#,##0.00"/>
  </numFmts>
  <fonts count="26">
    <font>
      <sz val="11"/>
      <color rgb="FF000000"/>
      <name val="Arial1"/>
      <charset val="204"/>
    </font>
    <font>
      <sz val="11"/>
      <color rgb="FF000000"/>
      <name val="Calibri"/>
      <family val="2"/>
      <charset val="204"/>
    </font>
    <font>
      <b/>
      <i/>
      <sz val="16"/>
      <color rgb="FF000000"/>
      <name val="Arial1"/>
      <charset val="204"/>
    </font>
    <font>
      <b/>
      <i/>
      <u/>
      <sz val="11"/>
      <color rgb="FF000000"/>
      <name val="Arial1"/>
      <charset val="204"/>
    </font>
    <font>
      <b/>
      <sz val="12"/>
      <color rgb="FF000000"/>
      <name val="Times New Roman1"/>
      <charset val="204"/>
    </font>
    <font>
      <sz val="12"/>
      <color rgb="FF000000"/>
      <name val="Times New Roman1"/>
      <charset val="204"/>
    </font>
    <font>
      <sz val="12"/>
      <color rgb="FF000000"/>
      <name val="Times New Roman"/>
      <family val="1"/>
      <charset val="204"/>
    </font>
    <font>
      <sz val="14"/>
      <color rgb="FF000000"/>
      <name val="Times New Roman1"/>
      <charset val="204"/>
    </font>
    <font>
      <sz val="12"/>
      <color rgb="FFFF0000"/>
      <name val="Times New Roman1"/>
      <charset val="204"/>
    </font>
    <font>
      <b/>
      <sz val="12"/>
      <color rgb="FF000000"/>
      <name val="Times New Roman"/>
      <family val="1"/>
      <charset val="204"/>
    </font>
    <font>
      <b/>
      <sz val="12"/>
      <color indexed="8"/>
      <name val="Times New Roman"/>
      <family val="1"/>
      <charset val="204"/>
    </font>
    <font>
      <sz val="12"/>
      <color indexed="8"/>
      <name val="Times New Roman"/>
      <family val="1"/>
      <charset val="204"/>
    </font>
    <font>
      <sz val="12"/>
      <color rgb="FFFF0000"/>
      <name val="Times New Roman"/>
      <family val="1"/>
      <charset val="204"/>
    </font>
    <font>
      <sz val="12"/>
      <color rgb="FFFF6600"/>
      <name val="Times New Roman"/>
      <family val="1"/>
      <charset val="204"/>
    </font>
    <font>
      <b/>
      <sz val="12"/>
      <name val="Times New Roman"/>
      <family val="1"/>
      <charset val="204"/>
    </font>
    <font>
      <b/>
      <sz val="13"/>
      <color rgb="FF000000"/>
      <name val="Times New Roman"/>
      <family val="1"/>
      <charset val="204"/>
    </font>
    <font>
      <sz val="13"/>
      <color rgb="FFFF0000"/>
      <name val="Times New Roman"/>
      <family val="1"/>
      <charset val="204"/>
    </font>
    <font>
      <sz val="13"/>
      <color rgb="FF000000"/>
      <name val="Times New Roman"/>
      <family val="1"/>
      <charset val="204"/>
    </font>
    <font>
      <b/>
      <sz val="13"/>
      <color indexed="8"/>
      <name val="Times New Roman"/>
      <family val="1"/>
      <charset val="204"/>
    </font>
    <font>
      <sz val="13"/>
      <color indexed="10"/>
      <name val="Times New Roman"/>
      <family val="1"/>
      <charset val="204"/>
    </font>
    <font>
      <sz val="13"/>
      <color indexed="8"/>
      <name val="Times New Roman"/>
      <family val="1"/>
      <charset val="204"/>
    </font>
    <font>
      <i/>
      <sz val="12"/>
      <name val="Times New Roman"/>
      <family val="1"/>
      <charset val="204"/>
    </font>
    <font>
      <sz val="12"/>
      <name val="Times New Roman"/>
      <family val="1"/>
      <charset val="204"/>
    </font>
    <font>
      <b/>
      <i/>
      <sz val="12"/>
      <name val="Times New Roman"/>
      <family val="1"/>
      <charset val="204"/>
    </font>
    <font>
      <b/>
      <sz val="12"/>
      <color theme="0"/>
      <name val="Times New Roman"/>
      <family val="1"/>
      <charset val="204"/>
    </font>
    <font>
      <b/>
      <sz val="12"/>
      <color rgb="FFC5000B"/>
      <name val="Times New Roman"/>
      <family val="1"/>
      <charset val="204"/>
    </font>
  </fonts>
  <fills count="9">
    <fill>
      <patternFill patternType="none"/>
    </fill>
    <fill>
      <patternFill patternType="gray125"/>
    </fill>
    <fill>
      <patternFill patternType="solid">
        <fgColor rgb="FFFFFF00"/>
        <bgColor rgb="FFFFFF00"/>
      </patternFill>
    </fill>
    <fill>
      <patternFill patternType="solid">
        <fgColor rgb="FFFFD320"/>
        <bgColor rgb="FFFFD320"/>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rgb="FFFFC0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diagonal/>
    </border>
  </borders>
  <cellStyleXfs count="6">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6" fontId="3" fillId="0" borderId="0" applyBorder="0" applyProtection="0"/>
  </cellStyleXfs>
  <cellXfs count="169">
    <xf numFmtId="0" fontId="0" fillId="0" borderId="0" xfId="0"/>
    <xf numFmtId="164" fontId="1" fillId="0" borderId="0" xfId="1" applyFont="1" applyFill="1" applyAlignment="1"/>
    <xf numFmtId="164" fontId="5" fillId="0" borderId="0" xfId="1" applyFont="1" applyFill="1" applyAlignment="1">
      <alignment horizontal="left" vertical="top" wrapText="1"/>
    </xf>
    <xf numFmtId="164" fontId="7" fillId="0" borderId="0" xfId="1" applyFont="1" applyFill="1" applyAlignment="1">
      <alignment horizontal="left" vertical="top" wrapText="1"/>
    </xf>
    <xf numFmtId="165" fontId="5" fillId="0" borderId="0" xfId="1" applyNumberFormat="1" applyFont="1" applyFill="1" applyAlignment="1">
      <alignment horizontal="right" vertical="top" wrapText="1"/>
    </xf>
    <xf numFmtId="164" fontId="6" fillId="0" borderId="4" xfId="1" applyFont="1" applyFill="1" applyBorder="1" applyAlignment="1"/>
    <xf numFmtId="164" fontId="6" fillId="2" borderId="1" xfId="1" applyFont="1" applyFill="1" applyBorder="1" applyAlignment="1">
      <alignment horizontal="left" vertical="top" wrapText="1"/>
    </xf>
    <xf numFmtId="165" fontId="6" fillId="0" borderId="1" xfId="1" applyNumberFormat="1" applyFont="1" applyFill="1" applyBorder="1" applyAlignment="1">
      <alignment horizontal="left" vertical="top" wrapText="1"/>
    </xf>
    <xf numFmtId="165" fontId="9" fillId="0" borderId="1" xfId="1" applyNumberFormat="1" applyFont="1" applyFill="1" applyBorder="1" applyAlignment="1">
      <alignment horizontal="right" vertical="top" wrapText="1"/>
    </xf>
    <xf numFmtId="164" fontId="6" fillId="2" borderId="1" xfId="1" applyFont="1" applyFill="1" applyBorder="1" applyAlignment="1">
      <alignment horizontal="right" vertical="center" wrapText="1"/>
    </xf>
    <xf numFmtId="4" fontId="6" fillId="0" borderId="1" xfId="1" applyNumberFormat="1" applyFont="1" applyFill="1" applyBorder="1" applyAlignment="1">
      <alignment horizontal="right" vertical="center" wrapText="1"/>
    </xf>
    <xf numFmtId="4" fontId="9" fillId="0" borderId="1" xfId="1" applyNumberFormat="1" applyFont="1" applyFill="1" applyBorder="1" applyAlignment="1">
      <alignment horizontal="right" vertical="center" wrapText="1"/>
    </xf>
    <xf numFmtId="165" fontId="6" fillId="0" borderId="1" xfId="1" applyNumberFormat="1" applyFont="1" applyFill="1" applyBorder="1" applyAlignment="1">
      <alignment horizontal="right" vertical="center" wrapText="1"/>
    </xf>
    <xf numFmtId="165" fontId="6" fillId="0" borderId="4" xfId="1" applyNumberFormat="1" applyFont="1" applyFill="1" applyBorder="1" applyAlignment="1">
      <alignment horizontal="right" vertical="center" wrapText="1"/>
    </xf>
    <xf numFmtId="165" fontId="6" fillId="4" borderId="4" xfId="1" applyNumberFormat="1" applyFont="1" applyFill="1" applyBorder="1" applyAlignment="1">
      <alignment horizontal="right" vertical="center" wrapText="1"/>
    </xf>
    <xf numFmtId="165" fontId="6" fillId="4" borderId="5" xfId="1" applyNumberFormat="1" applyFont="1" applyFill="1" applyBorder="1" applyAlignment="1">
      <alignment horizontal="right" vertical="center" wrapText="1"/>
    </xf>
    <xf numFmtId="165" fontId="6" fillId="4" borderId="1" xfId="1" applyNumberFormat="1" applyFont="1" applyFill="1" applyBorder="1" applyAlignment="1">
      <alignment horizontal="right" vertical="center" wrapText="1"/>
    </xf>
    <xf numFmtId="165" fontId="6" fillId="0" borderId="7" xfId="1" applyNumberFormat="1" applyFont="1" applyFill="1" applyBorder="1" applyAlignment="1">
      <alignment horizontal="right" vertical="center" wrapText="1"/>
    </xf>
    <xf numFmtId="165" fontId="6" fillId="2" borderId="1" xfId="1" applyNumberFormat="1" applyFont="1" applyFill="1" applyBorder="1" applyAlignment="1">
      <alignment horizontal="right" vertical="center" wrapText="1"/>
    </xf>
    <xf numFmtId="165" fontId="6" fillId="5" borderId="1" xfId="1" applyNumberFormat="1" applyFont="1" applyFill="1" applyBorder="1" applyAlignment="1">
      <alignment horizontal="right" vertical="center" wrapText="1"/>
    </xf>
    <xf numFmtId="164" fontId="6" fillId="0" borderId="1" xfId="1" applyFont="1" applyFill="1" applyBorder="1" applyAlignment="1">
      <alignment horizontal="right" vertical="center" wrapText="1"/>
    </xf>
    <xf numFmtId="164" fontId="12" fillId="2" borderId="2" xfId="1" applyFont="1" applyFill="1" applyBorder="1" applyAlignment="1">
      <alignment horizontal="right" vertical="center" wrapText="1"/>
    </xf>
    <xf numFmtId="164" fontId="12" fillId="6" borderId="4" xfId="1" applyFont="1" applyFill="1" applyBorder="1" applyAlignment="1">
      <alignment horizontal="right" vertical="center" wrapText="1"/>
    </xf>
    <xf numFmtId="165" fontId="6" fillId="2" borderId="5" xfId="1" applyNumberFormat="1" applyFont="1" applyFill="1" applyBorder="1" applyAlignment="1">
      <alignment horizontal="right" vertical="center" wrapText="1"/>
    </xf>
    <xf numFmtId="165" fontId="13" fillId="0" borderId="1" xfId="1" applyNumberFormat="1" applyFont="1" applyFill="1" applyBorder="1" applyAlignment="1">
      <alignment horizontal="right" vertical="center" wrapText="1"/>
    </xf>
    <xf numFmtId="165" fontId="6" fillId="2" borderId="2" xfId="1" applyNumberFormat="1" applyFont="1" applyFill="1" applyBorder="1" applyAlignment="1">
      <alignment horizontal="right" vertical="center" wrapText="1"/>
    </xf>
    <xf numFmtId="165" fontId="6" fillId="6" borderId="4" xfId="1" applyNumberFormat="1" applyFont="1" applyFill="1" applyBorder="1" applyAlignment="1">
      <alignment horizontal="right" vertical="center" wrapText="1"/>
    </xf>
    <xf numFmtId="165" fontId="5" fillId="0" borderId="1" xfId="1" applyNumberFormat="1" applyFont="1" applyFill="1" applyBorder="1" applyAlignment="1">
      <alignment horizontal="right" vertical="center" wrapText="1"/>
    </xf>
    <xf numFmtId="164" fontId="5" fillId="0" borderId="0" xfId="1" applyFont="1" applyFill="1" applyAlignment="1">
      <alignment horizontal="right" vertical="center" wrapText="1"/>
    </xf>
    <xf numFmtId="167" fontId="6" fillId="0" borderId="1" xfId="1" applyNumberFormat="1" applyFont="1" applyFill="1" applyBorder="1" applyAlignment="1">
      <alignment horizontal="right" vertical="center" wrapText="1"/>
    </xf>
    <xf numFmtId="165" fontId="9" fillId="0" borderId="1" xfId="1" applyNumberFormat="1" applyFont="1" applyFill="1" applyBorder="1" applyAlignment="1">
      <alignment horizontal="right" vertical="center" wrapText="1"/>
    </xf>
    <xf numFmtId="165" fontId="6" fillId="0" borderId="2" xfId="1" applyNumberFormat="1" applyFont="1" applyFill="1" applyBorder="1" applyAlignment="1">
      <alignment horizontal="right" vertical="center" wrapText="1"/>
    </xf>
    <xf numFmtId="165" fontId="9" fillId="6" borderId="4" xfId="1" applyNumberFormat="1" applyFont="1" applyFill="1" applyBorder="1" applyAlignment="1">
      <alignment horizontal="right" vertical="center" wrapText="1"/>
    </xf>
    <xf numFmtId="165" fontId="9" fillId="2" borderId="6" xfId="1" applyNumberFormat="1" applyFont="1" applyFill="1" applyBorder="1" applyAlignment="1">
      <alignment horizontal="right" vertical="center" wrapText="1"/>
    </xf>
    <xf numFmtId="165" fontId="6" fillId="0" borderId="5" xfId="1" applyNumberFormat="1" applyFont="1" applyFill="1" applyBorder="1" applyAlignment="1">
      <alignment horizontal="right" vertical="center" wrapText="1"/>
    </xf>
    <xf numFmtId="165" fontId="9" fillId="2" borderId="1" xfId="1" applyNumberFormat="1" applyFont="1" applyFill="1" applyBorder="1" applyAlignment="1">
      <alignment horizontal="right" vertical="center" wrapText="1"/>
    </xf>
    <xf numFmtId="165" fontId="9" fillId="2" borderId="2" xfId="1" applyNumberFormat="1" applyFont="1" applyFill="1" applyBorder="1" applyAlignment="1">
      <alignment horizontal="right" vertical="center" wrapText="1"/>
    </xf>
    <xf numFmtId="165" fontId="9" fillId="0" borderId="4" xfId="1" applyNumberFormat="1" applyFont="1" applyFill="1" applyBorder="1" applyAlignment="1">
      <alignment horizontal="right" vertical="center" wrapText="1"/>
    </xf>
    <xf numFmtId="165" fontId="9" fillId="2" borderId="5" xfId="1" applyNumberFormat="1" applyFont="1" applyFill="1" applyBorder="1" applyAlignment="1">
      <alignment horizontal="right" vertical="center" wrapText="1"/>
    </xf>
    <xf numFmtId="165" fontId="6" fillId="2" borderId="8"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4" fontId="6" fillId="0" borderId="4" xfId="1" applyFont="1" applyFill="1" applyBorder="1" applyAlignment="1">
      <alignment horizontal="right" vertical="center"/>
    </xf>
    <xf numFmtId="165" fontId="5" fillId="0" borderId="3" xfId="1" applyNumberFormat="1" applyFont="1" applyFill="1" applyBorder="1" applyAlignment="1">
      <alignment horizontal="right" vertical="center" wrapText="1"/>
    </xf>
    <xf numFmtId="164" fontId="9" fillId="2" borderId="1" xfId="1" applyFont="1" applyFill="1" applyBorder="1" applyAlignment="1">
      <alignment horizontal="left" vertical="center" wrapText="1"/>
    </xf>
    <xf numFmtId="164" fontId="6" fillId="0" borderId="1" xfId="1" applyFont="1" applyFill="1" applyBorder="1" applyAlignment="1">
      <alignment horizontal="left" vertical="center"/>
    </xf>
    <xf numFmtId="164" fontId="9" fillId="0" borderId="1" xfId="1" applyFont="1" applyFill="1" applyBorder="1" applyAlignment="1">
      <alignment horizontal="left" vertical="center" wrapText="1"/>
    </xf>
    <xf numFmtId="164" fontId="6" fillId="0" borderId="1" xfId="1" applyFont="1" applyFill="1" applyBorder="1" applyAlignment="1">
      <alignment horizontal="left" vertical="center" wrapText="1"/>
    </xf>
    <xf numFmtId="164" fontId="6" fillId="0" borderId="4" xfId="1" applyFont="1" applyFill="1" applyBorder="1" applyAlignment="1">
      <alignment horizontal="left" vertical="center" wrapText="1"/>
    </xf>
    <xf numFmtId="164" fontId="6" fillId="4" borderId="4" xfId="1" applyFont="1" applyFill="1" applyBorder="1" applyAlignment="1">
      <alignment horizontal="left" vertical="center" wrapText="1"/>
    </xf>
    <xf numFmtId="164" fontId="6" fillId="0" borderId="5" xfId="1" applyFont="1" applyFill="1" applyBorder="1" applyAlignment="1">
      <alignment horizontal="left" vertical="center" wrapText="1"/>
    </xf>
    <xf numFmtId="164" fontId="9" fillId="0" borderId="4" xfId="1" applyFont="1" applyFill="1" applyBorder="1" applyAlignment="1">
      <alignment horizontal="left" vertical="center" wrapText="1"/>
    </xf>
    <xf numFmtId="164" fontId="4" fillId="0" borderId="1" xfId="1" applyFont="1" applyFill="1" applyBorder="1" applyAlignment="1">
      <alignment horizontal="left" vertical="center" wrapText="1"/>
    </xf>
    <xf numFmtId="164" fontId="1" fillId="0" borderId="0" xfId="1" applyFont="1" applyFill="1" applyAlignment="1">
      <alignment horizontal="left" vertical="center"/>
    </xf>
    <xf numFmtId="164" fontId="9" fillId="0" borderId="4" xfId="1" applyFont="1" applyFill="1" applyBorder="1" applyAlignment="1">
      <alignment horizontal="right" vertical="center" wrapText="1"/>
    </xf>
    <xf numFmtId="164" fontId="6" fillId="0" borderId="4" xfId="1" applyFont="1" applyFill="1" applyBorder="1" applyAlignment="1">
      <alignment horizontal="left" vertical="center"/>
    </xf>
    <xf numFmtId="164" fontId="9" fillId="2" borderId="5" xfId="1" applyFont="1" applyFill="1" applyBorder="1" applyAlignment="1">
      <alignment horizontal="left" vertical="center" wrapText="1"/>
    </xf>
    <xf numFmtId="164" fontId="9" fillId="2" borderId="2" xfId="1" applyFont="1" applyFill="1" applyBorder="1" applyAlignment="1">
      <alignment horizontal="left" vertical="center" wrapText="1"/>
    </xf>
    <xf numFmtId="164" fontId="9" fillId="6" borderId="4" xfId="1" applyFont="1" applyFill="1" applyBorder="1" applyAlignment="1">
      <alignment horizontal="left" vertical="center" wrapText="1"/>
    </xf>
    <xf numFmtId="164" fontId="6" fillId="6" borderId="4" xfId="1" applyFont="1" applyFill="1" applyBorder="1" applyAlignment="1">
      <alignment horizontal="left" vertical="center" wrapText="1"/>
    </xf>
    <xf numFmtId="165" fontId="6" fillId="0" borderId="1" xfId="1" applyNumberFormat="1" applyFont="1" applyFill="1" applyBorder="1" applyAlignment="1">
      <alignment horizontal="left" vertical="center" wrapText="1"/>
    </xf>
    <xf numFmtId="165" fontId="6" fillId="4" borderId="1" xfId="1" applyNumberFormat="1" applyFont="1" applyFill="1" applyBorder="1" applyAlignment="1">
      <alignment horizontal="left" vertical="center" wrapText="1"/>
    </xf>
    <xf numFmtId="164" fontId="6" fillId="2" borderId="1" xfId="1" applyFont="1" applyFill="1" applyBorder="1" applyAlignment="1">
      <alignment horizontal="left" vertical="center" wrapText="1"/>
    </xf>
    <xf numFmtId="164" fontId="6" fillId="2" borderId="2" xfId="1" applyFont="1" applyFill="1" applyBorder="1" applyAlignment="1">
      <alignment horizontal="left" vertical="center" wrapText="1"/>
    </xf>
    <xf numFmtId="164" fontId="6" fillId="2" borderId="9" xfId="1" applyFont="1" applyFill="1" applyBorder="1" applyAlignment="1">
      <alignment horizontal="left" vertical="center" wrapText="1"/>
    </xf>
    <xf numFmtId="165" fontId="6" fillId="0" borderId="7" xfId="1" applyNumberFormat="1" applyFont="1" applyFill="1" applyBorder="1" applyAlignment="1">
      <alignment horizontal="left" vertical="center" wrapText="1"/>
    </xf>
    <xf numFmtId="165" fontId="6" fillId="2" borderId="2" xfId="1" applyNumberFormat="1" applyFont="1" applyFill="1" applyBorder="1" applyAlignment="1">
      <alignment horizontal="left" vertical="center" wrapText="1"/>
    </xf>
    <xf numFmtId="165" fontId="6" fillId="6" borderId="4" xfId="1" applyNumberFormat="1" applyFont="1" applyFill="1" applyBorder="1" applyAlignment="1">
      <alignment horizontal="left" vertical="center" wrapText="1"/>
    </xf>
    <xf numFmtId="165" fontId="6" fillId="0" borderId="4" xfId="1" applyNumberFormat="1" applyFont="1" applyFill="1" applyBorder="1" applyAlignment="1">
      <alignment horizontal="left" vertical="center" wrapText="1"/>
    </xf>
    <xf numFmtId="165" fontId="9" fillId="0" borderId="1" xfId="1" applyNumberFormat="1" applyFont="1" applyFill="1" applyBorder="1" applyAlignment="1">
      <alignment horizontal="left" vertical="center" wrapText="1"/>
    </xf>
    <xf numFmtId="164" fontId="6" fillId="0" borderId="5" xfId="1" applyFont="1" applyFill="1" applyBorder="1" applyAlignment="1">
      <alignment horizontal="left" vertical="center"/>
    </xf>
    <xf numFmtId="164" fontId="6" fillId="0" borderId="0" xfId="1" applyFont="1" applyFill="1" applyAlignment="1">
      <alignment horizontal="left" vertical="center"/>
    </xf>
    <xf numFmtId="165" fontId="9" fillId="2" borderId="1" xfId="1" applyNumberFormat="1" applyFont="1" applyFill="1" applyBorder="1" applyAlignment="1">
      <alignment horizontal="left" vertical="center" wrapText="1"/>
    </xf>
    <xf numFmtId="164" fontId="6" fillId="4" borderId="4" xfId="1" applyFont="1" applyFill="1" applyBorder="1" applyAlignment="1">
      <alignment horizontal="left" vertical="center"/>
    </xf>
    <xf numFmtId="165" fontId="9" fillId="2" borderId="5" xfId="1" applyNumberFormat="1" applyFont="1" applyFill="1" applyBorder="1" applyAlignment="1">
      <alignment horizontal="left" vertical="center" wrapText="1"/>
    </xf>
    <xf numFmtId="165" fontId="4" fillId="0" borderId="4" xfId="1" applyNumberFormat="1" applyFont="1" applyFill="1" applyBorder="1" applyAlignment="1">
      <alignment horizontal="right" vertical="center" wrapText="1"/>
    </xf>
    <xf numFmtId="164" fontId="6" fillId="0" borderId="2" xfId="1" applyFont="1" applyFill="1" applyBorder="1" applyAlignment="1">
      <alignment horizontal="left" vertical="center" wrapText="1"/>
    </xf>
    <xf numFmtId="165" fontId="6" fillId="0" borderId="2" xfId="1" applyNumberFormat="1" applyFont="1" applyFill="1" applyBorder="1" applyAlignment="1">
      <alignment horizontal="left" vertical="center" wrapText="1"/>
    </xf>
    <xf numFmtId="165" fontId="9" fillId="0" borderId="4" xfId="1" applyNumberFormat="1" applyFont="1" applyFill="1" applyBorder="1" applyAlignment="1">
      <alignment horizontal="left" vertical="center" wrapText="1"/>
    </xf>
    <xf numFmtId="164" fontId="9" fillId="3" borderId="4" xfId="1" applyFont="1" applyFill="1" applyBorder="1" applyAlignment="1">
      <alignment horizontal="left" vertical="center" wrapText="1"/>
    </xf>
    <xf numFmtId="165" fontId="6" fillId="3" borderId="4" xfId="1" applyNumberFormat="1" applyFont="1" applyFill="1" applyBorder="1" applyAlignment="1">
      <alignment horizontal="right" vertical="center" wrapText="1"/>
    </xf>
    <xf numFmtId="165" fontId="9" fillId="3" borderId="4" xfId="1" applyNumberFormat="1" applyFont="1" applyFill="1" applyBorder="1" applyAlignment="1">
      <alignment horizontal="right" vertical="center" wrapText="1"/>
    </xf>
    <xf numFmtId="165" fontId="9" fillId="3" borderId="4" xfId="1" applyNumberFormat="1" applyFont="1" applyFill="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164" fontId="11" fillId="5" borderId="1" xfId="1" applyFont="1" applyFill="1" applyBorder="1" applyAlignment="1">
      <alignment horizontal="left" vertical="center" wrapText="1"/>
    </xf>
    <xf numFmtId="164" fontId="8" fillId="0" borderId="0" xfId="1" applyFont="1" applyFill="1" applyAlignment="1">
      <alignment horizontal="left" vertical="top" wrapText="1"/>
    </xf>
    <xf numFmtId="164" fontId="9" fillId="0" borderId="4" xfId="1" applyFont="1" applyFill="1" applyBorder="1" applyAlignment="1">
      <alignment horizontal="left"/>
    </xf>
    <xf numFmtId="165" fontId="9" fillId="2" borderId="0" xfId="1" applyNumberFormat="1" applyFont="1" applyFill="1" applyBorder="1" applyAlignment="1">
      <alignment horizontal="right" vertical="center" wrapText="1"/>
    </xf>
    <xf numFmtId="165" fontId="6" fillId="0" borderId="10" xfId="1" applyNumberFormat="1" applyFont="1" applyFill="1" applyBorder="1" applyAlignment="1">
      <alignment horizontal="right" vertical="center" wrapText="1"/>
    </xf>
    <xf numFmtId="165" fontId="6" fillId="0" borderId="8" xfId="1" applyNumberFormat="1" applyFont="1" applyFill="1" applyBorder="1" applyAlignment="1">
      <alignment horizontal="right" vertical="center" wrapText="1"/>
    </xf>
    <xf numFmtId="164" fontId="15" fillId="2" borderId="1" xfId="1" applyFont="1" applyFill="1" applyBorder="1" applyAlignment="1">
      <alignment horizontal="left" vertical="center" wrapText="1"/>
    </xf>
    <xf numFmtId="164" fontId="16" fillId="2" borderId="1" xfId="1" applyFont="1" applyFill="1" applyBorder="1" applyAlignment="1">
      <alignment horizontal="center" vertical="top" wrapText="1"/>
    </xf>
    <xf numFmtId="165" fontId="17" fillId="2" borderId="1" xfId="1" applyNumberFormat="1" applyFont="1" applyFill="1" applyBorder="1" applyAlignment="1">
      <alignment horizontal="right" vertical="top" wrapText="1"/>
    </xf>
    <xf numFmtId="0" fontId="18" fillId="7" borderId="4" xfId="1" applyNumberFormat="1" applyFont="1" applyFill="1" applyBorder="1" applyAlignment="1" applyProtection="1">
      <alignment horizontal="left" vertical="center" wrapText="1"/>
    </xf>
    <xf numFmtId="4" fontId="19" fillId="7" borderId="4" xfId="1" applyNumberFormat="1" applyFont="1" applyFill="1" applyBorder="1" applyAlignment="1" applyProtection="1">
      <alignment horizontal="left" vertical="top" wrapText="1"/>
    </xf>
    <xf numFmtId="0" fontId="19" fillId="7" borderId="4" xfId="1" applyNumberFormat="1" applyFont="1" applyFill="1" applyBorder="1" applyAlignment="1" applyProtection="1">
      <alignment horizontal="center" vertical="top" wrapText="1"/>
    </xf>
    <xf numFmtId="3" fontId="18" fillId="7" borderId="4" xfId="1" applyNumberFormat="1" applyFont="1" applyFill="1" applyBorder="1" applyAlignment="1" applyProtection="1">
      <alignment horizontal="left" vertical="top" wrapText="1"/>
    </xf>
    <xf numFmtId="168" fontId="20" fillId="7" borderId="4" xfId="1" applyNumberFormat="1" applyFont="1" applyFill="1" applyBorder="1" applyAlignment="1" applyProtection="1">
      <alignment horizontal="left" vertical="top" wrapText="1"/>
    </xf>
    <xf numFmtId="2" fontId="20" fillId="7" borderId="4" xfId="1" applyNumberFormat="1" applyFont="1" applyFill="1" applyBorder="1" applyAlignment="1" applyProtection="1">
      <alignment horizontal="left" vertical="top" wrapText="1"/>
    </xf>
    <xf numFmtId="164" fontId="17" fillId="0" borderId="4" xfId="1" applyFont="1" applyFill="1" applyBorder="1" applyAlignment="1">
      <alignment vertical="center"/>
    </xf>
    <xf numFmtId="164" fontId="17" fillId="0" borderId="4" xfId="1" applyFont="1" applyFill="1" applyBorder="1" applyAlignment="1"/>
    <xf numFmtId="165" fontId="17" fillId="0" borderId="4" xfId="1" applyNumberFormat="1" applyFont="1" applyFill="1" applyBorder="1" applyAlignment="1">
      <alignment horizontal="right" vertical="center" wrapText="1"/>
    </xf>
    <xf numFmtId="165" fontId="17" fillId="0" borderId="4" xfId="1" applyNumberFormat="1" applyFont="1" applyFill="1" applyBorder="1" applyAlignment="1">
      <alignment horizontal="right" vertical="top" wrapText="1"/>
    </xf>
    <xf numFmtId="164" fontId="16" fillId="0" borderId="4" xfId="1" applyFont="1" applyFill="1" applyBorder="1" applyAlignment="1">
      <alignment horizontal="center" vertical="top" wrapText="1"/>
    </xf>
    <xf numFmtId="0" fontId="17" fillId="0" borderId="4" xfId="0" applyFont="1" applyBorder="1" applyAlignment="1">
      <alignment vertical="center"/>
    </xf>
    <xf numFmtId="165" fontId="17" fillId="4" borderId="4" xfId="1" applyNumberFormat="1" applyFont="1" applyFill="1" applyBorder="1" applyAlignment="1">
      <alignment horizontal="center" vertical="top" wrapText="1"/>
    </xf>
    <xf numFmtId="165" fontId="15" fillId="0" borderId="4" xfId="1" applyNumberFormat="1" applyFont="1" applyFill="1" applyBorder="1" applyAlignment="1">
      <alignment horizontal="right" vertical="top" wrapText="1"/>
    </xf>
    <xf numFmtId="3" fontId="20" fillId="7" borderId="4" xfId="1" applyNumberFormat="1" applyFont="1" applyFill="1" applyBorder="1" applyAlignment="1" applyProtection="1">
      <alignment horizontal="left" vertical="top" wrapText="1"/>
    </xf>
    <xf numFmtId="168" fontId="20" fillId="7" borderId="4" xfId="1" applyNumberFormat="1" applyFont="1" applyFill="1" applyBorder="1" applyAlignment="1" applyProtection="1">
      <alignment horizontal="left" vertical="center" wrapText="1"/>
    </xf>
    <xf numFmtId="164" fontId="17" fillId="0" borderId="1" xfId="1" applyFont="1" applyFill="1" applyBorder="1" applyAlignment="1">
      <alignment horizontal="left" vertical="center" wrapText="1"/>
    </xf>
    <xf numFmtId="164" fontId="16" fillId="0" borderId="1" xfId="1" applyFont="1" applyFill="1" applyBorder="1" applyAlignment="1">
      <alignment horizontal="center" vertical="top" wrapText="1"/>
    </xf>
    <xf numFmtId="164" fontId="16" fillId="0" borderId="3" xfId="1" applyFont="1" applyFill="1" applyBorder="1" applyAlignment="1">
      <alignment horizontal="center" vertical="top" wrapText="1"/>
    </xf>
    <xf numFmtId="165" fontId="17" fillId="0" borderId="7" xfId="1" applyNumberFormat="1" applyFont="1" applyFill="1" applyBorder="1" applyAlignment="1">
      <alignment horizontal="right" vertical="center" wrapText="1"/>
    </xf>
    <xf numFmtId="165" fontId="17" fillId="0" borderId="1" xfId="1" applyNumberFormat="1" applyFont="1" applyFill="1" applyBorder="1" applyAlignment="1">
      <alignment horizontal="right" vertical="top" wrapText="1"/>
    </xf>
    <xf numFmtId="164" fontId="17" fillId="0" borderId="2" xfId="1" applyFont="1" applyFill="1" applyBorder="1" applyAlignment="1">
      <alignment horizontal="left" vertical="center" wrapText="1"/>
    </xf>
    <xf numFmtId="164" fontId="16" fillId="0" borderId="2" xfId="1" applyFont="1" applyFill="1" applyBorder="1" applyAlignment="1">
      <alignment horizontal="center" vertical="top" wrapText="1"/>
    </xf>
    <xf numFmtId="164" fontId="16" fillId="0" borderId="11" xfId="1" applyFont="1" applyFill="1" applyBorder="1" applyAlignment="1">
      <alignment horizontal="center" vertical="top" wrapText="1"/>
    </xf>
    <xf numFmtId="0" fontId="20" fillId="0" borderId="4" xfId="1" applyNumberFormat="1" applyFont="1" applyFill="1" applyBorder="1" applyAlignment="1" applyProtection="1">
      <alignment horizontal="left" vertical="top" wrapText="1"/>
    </xf>
    <xf numFmtId="165" fontId="17" fillId="0" borderId="12" xfId="1" applyNumberFormat="1" applyFont="1" applyFill="1" applyBorder="1" applyAlignment="1">
      <alignment horizontal="right" vertical="center" wrapText="1"/>
    </xf>
    <xf numFmtId="165" fontId="17" fillId="0" borderId="2" xfId="1" applyNumberFormat="1" applyFont="1" applyFill="1" applyBorder="1" applyAlignment="1">
      <alignment horizontal="right" vertical="top" wrapText="1"/>
    </xf>
    <xf numFmtId="164" fontId="16" fillId="0" borderId="10" xfId="1" applyFont="1" applyFill="1" applyBorder="1" applyAlignment="1">
      <alignment horizontal="center" vertical="top" wrapText="1"/>
    </xf>
    <xf numFmtId="165" fontId="17" fillId="0" borderId="13" xfId="1" applyNumberFormat="1" applyFont="1" applyFill="1" applyBorder="1" applyAlignment="1">
      <alignment horizontal="right" vertical="center" wrapText="1"/>
    </xf>
    <xf numFmtId="164" fontId="17" fillId="0" borderId="4" xfId="1" applyFont="1" applyFill="1" applyBorder="1" applyAlignment="1">
      <alignment horizontal="left" vertical="center" wrapText="1"/>
    </xf>
    <xf numFmtId="164" fontId="16" fillId="0" borderId="5" xfId="1" applyFont="1" applyFill="1" applyBorder="1" applyAlignment="1">
      <alignment horizontal="center" vertical="top" wrapText="1"/>
    </xf>
    <xf numFmtId="164" fontId="16" fillId="0" borderId="8" xfId="1" applyFont="1" applyFill="1" applyBorder="1" applyAlignment="1">
      <alignment horizontal="center" vertical="top" wrapText="1"/>
    </xf>
    <xf numFmtId="164" fontId="17" fillId="0" borderId="6" xfId="1" applyFont="1" applyFill="1" applyBorder="1" applyAlignment="1"/>
    <xf numFmtId="165" fontId="17" fillId="0" borderId="9" xfId="1" applyNumberFormat="1" applyFont="1" applyFill="1" applyBorder="1" applyAlignment="1">
      <alignment horizontal="right" vertical="center" wrapText="1"/>
    </xf>
    <xf numFmtId="165" fontId="17" fillId="0" borderId="5" xfId="1" applyNumberFormat="1" applyFont="1" applyFill="1" applyBorder="1" applyAlignment="1">
      <alignment horizontal="right" vertical="top" wrapText="1"/>
    </xf>
    <xf numFmtId="165" fontId="17" fillId="5" borderId="13" xfId="1" applyNumberFormat="1" applyFont="1" applyFill="1" applyBorder="1" applyAlignment="1">
      <alignment horizontal="right" vertical="center" wrapText="1"/>
    </xf>
    <xf numFmtId="165" fontId="6" fillId="4" borderId="1" xfId="1" applyNumberFormat="1" applyFont="1" applyFill="1" applyBorder="1" applyAlignment="1">
      <alignment horizontal="left" vertical="justify" wrapText="1"/>
    </xf>
    <xf numFmtId="165" fontId="9" fillId="0" borderId="11" xfId="1" applyNumberFormat="1" applyFont="1" applyFill="1" applyBorder="1" applyAlignment="1">
      <alignment horizontal="right" vertical="center" wrapText="1"/>
    </xf>
    <xf numFmtId="165" fontId="9" fillId="0" borderId="14" xfId="1" applyNumberFormat="1" applyFont="1" applyFill="1" applyBorder="1" applyAlignment="1">
      <alignment horizontal="right" vertical="center" wrapText="1"/>
    </xf>
    <xf numFmtId="165" fontId="6" fillId="0" borderId="12" xfId="1" applyNumberFormat="1" applyFont="1" applyFill="1" applyBorder="1" applyAlignment="1">
      <alignment horizontal="left" vertical="center" wrapText="1"/>
    </xf>
    <xf numFmtId="164" fontId="9" fillId="0" borderId="2" xfId="1" applyFont="1" applyFill="1" applyBorder="1" applyAlignment="1">
      <alignment horizontal="left" vertical="center" wrapText="1"/>
    </xf>
    <xf numFmtId="165" fontId="9" fillId="0" borderId="2" xfId="1" applyNumberFormat="1" applyFont="1" applyFill="1" applyBorder="1" applyAlignment="1">
      <alignment horizontal="right" vertical="center" wrapText="1"/>
    </xf>
    <xf numFmtId="164" fontId="9" fillId="2" borderId="6" xfId="1" applyFont="1" applyFill="1" applyBorder="1" applyAlignment="1">
      <alignment horizontal="left" vertical="center" wrapText="1"/>
    </xf>
    <xf numFmtId="164" fontId="12" fillId="2" borderId="6" xfId="1" applyFont="1" applyFill="1" applyBorder="1" applyAlignment="1">
      <alignment horizontal="right" vertical="center" wrapText="1"/>
    </xf>
    <xf numFmtId="165" fontId="6" fillId="2" borderId="6" xfId="1" applyNumberFormat="1" applyFont="1" applyFill="1" applyBorder="1" applyAlignment="1">
      <alignment horizontal="right" vertical="center" wrapText="1"/>
    </xf>
    <xf numFmtId="164" fontId="6" fillId="2" borderId="6" xfId="1" applyFont="1" applyFill="1" applyBorder="1" applyAlignment="1">
      <alignment horizontal="left" vertical="center" wrapText="1"/>
    </xf>
    <xf numFmtId="164" fontId="15" fillId="8" borderId="15" xfId="1" applyFont="1" applyFill="1" applyBorder="1" applyAlignment="1">
      <alignment horizontal="left" vertical="center" wrapText="1"/>
    </xf>
    <xf numFmtId="164" fontId="5" fillId="8" borderId="16" xfId="1" applyFont="1" applyFill="1" applyBorder="1" applyAlignment="1">
      <alignment horizontal="right" vertical="center" wrapText="1"/>
    </xf>
    <xf numFmtId="165" fontId="15" fillId="8" borderId="16" xfId="1" applyNumberFormat="1" applyFont="1" applyFill="1" applyBorder="1" applyAlignment="1">
      <alignment horizontal="right" vertical="top" wrapText="1"/>
    </xf>
    <xf numFmtId="2" fontId="15" fillId="8" borderId="16" xfId="1" applyNumberFormat="1" applyFont="1" applyFill="1" applyBorder="1" applyAlignment="1">
      <alignment vertical="center"/>
    </xf>
    <xf numFmtId="164" fontId="4" fillId="8" borderId="16" xfId="1" applyFont="1" applyFill="1" applyBorder="1" applyAlignment="1">
      <alignment horizontal="right" vertical="center" wrapText="1"/>
    </xf>
    <xf numFmtId="165" fontId="9" fillId="4" borderId="11" xfId="1" applyNumberFormat="1" applyFont="1" applyFill="1" applyBorder="1" applyAlignment="1">
      <alignment horizontal="right" vertical="center" wrapText="1"/>
    </xf>
    <xf numFmtId="165" fontId="4" fillId="0" borderId="10" xfId="1" applyNumberFormat="1" applyFont="1" applyFill="1" applyBorder="1" applyAlignment="1">
      <alignment horizontal="right" vertical="center" wrapText="1"/>
    </xf>
    <xf numFmtId="165" fontId="9" fillId="2" borderId="18" xfId="1" applyNumberFormat="1" applyFont="1" applyFill="1" applyBorder="1" applyAlignment="1">
      <alignment horizontal="right" vertical="center" wrapText="1"/>
    </xf>
    <xf numFmtId="165" fontId="9" fillId="2" borderId="18" xfId="1" applyNumberFormat="1" applyFont="1" applyFill="1" applyBorder="1" applyAlignment="1">
      <alignment horizontal="left" vertical="center" wrapText="1"/>
    </xf>
    <xf numFmtId="165" fontId="9" fillId="4" borderId="4" xfId="1" applyNumberFormat="1" applyFont="1" applyFill="1" applyBorder="1" applyAlignment="1">
      <alignment horizontal="right" vertical="center" wrapText="1"/>
    </xf>
    <xf numFmtId="165" fontId="6" fillId="4" borderId="4" xfId="1" applyNumberFormat="1" applyFont="1" applyFill="1" applyBorder="1" applyAlignment="1">
      <alignment horizontal="left" vertical="center" wrapText="1"/>
    </xf>
    <xf numFmtId="2" fontId="21" fillId="0" borderId="0" xfId="0" applyNumberFormat="1" applyFont="1" applyFill="1"/>
    <xf numFmtId="164" fontId="17" fillId="0" borderId="0" xfId="1" applyFont="1" applyFill="1" applyAlignment="1"/>
    <xf numFmtId="164" fontId="6" fillId="2" borderId="5" xfId="1" applyFont="1" applyFill="1" applyBorder="1" applyAlignment="1">
      <alignment horizontal="right" vertical="center" wrapText="1"/>
    </xf>
    <xf numFmtId="164" fontId="6" fillId="2" borderId="5" xfId="1" applyFont="1" applyFill="1" applyBorder="1" applyAlignment="1">
      <alignment horizontal="left" vertical="top" wrapText="1"/>
    </xf>
    <xf numFmtId="164" fontId="9" fillId="0" borderId="4" xfId="1" applyFont="1" applyFill="1" applyBorder="1" applyAlignment="1">
      <alignment horizontal="center" vertical="center" wrapText="1"/>
    </xf>
    <xf numFmtId="168" fontId="11" fillId="0" borderId="4" xfId="1" applyNumberFormat="1" applyFont="1" applyFill="1" applyBorder="1" applyAlignment="1" applyProtection="1">
      <alignment horizontal="center" vertical="center" wrapText="1"/>
    </xf>
    <xf numFmtId="49" fontId="11" fillId="0" borderId="4" xfId="1" applyNumberFormat="1" applyFont="1" applyFill="1" applyBorder="1" applyAlignment="1" applyProtection="1">
      <alignment horizontal="center" vertical="center" wrapText="1"/>
    </xf>
    <xf numFmtId="0" fontId="14" fillId="0" borderId="4" xfId="0" applyFont="1" applyFill="1" applyBorder="1" applyAlignment="1">
      <alignment vertical="center"/>
    </xf>
    <xf numFmtId="2" fontId="14" fillId="0" borderId="4" xfId="0" applyNumberFormat="1" applyFont="1" applyFill="1" applyBorder="1"/>
    <xf numFmtId="0" fontId="22" fillId="0" borderId="4" xfId="0" applyFont="1" applyFill="1" applyBorder="1" applyAlignment="1">
      <alignment vertical="center"/>
    </xf>
    <xf numFmtId="0" fontId="23" fillId="0" borderId="4" xfId="0" applyFont="1" applyFill="1" applyBorder="1" applyAlignment="1">
      <alignment vertical="center"/>
    </xf>
    <xf numFmtId="2" fontId="23" fillId="0" borderId="4" xfId="0" applyNumberFormat="1" applyFont="1" applyFill="1" applyBorder="1"/>
    <xf numFmtId="164" fontId="14" fillId="0" borderId="4" xfId="1" applyFont="1" applyFill="1" applyBorder="1" applyAlignment="1">
      <alignment horizontal="right" vertical="center" wrapText="1"/>
    </xf>
    <xf numFmtId="164" fontId="24" fillId="0" borderId="4" xfId="1" applyFont="1" applyFill="1" applyBorder="1" applyAlignment="1">
      <alignment horizontal="right" vertical="center" wrapText="1"/>
    </xf>
    <xf numFmtId="3" fontId="11" fillId="7" borderId="4" xfId="1" applyNumberFormat="1" applyFont="1" applyFill="1" applyBorder="1" applyAlignment="1" applyProtection="1">
      <alignment horizontal="left" vertical="center" wrapText="1"/>
    </xf>
    <xf numFmtId="165" fontId="6" fillId="0" borderId="5" xfId="1" applyNumberFormat="1" applyFont="1" applyFill="1" applyBorder="1" applyAlignment="1">
      <alignment horizontal="left" vertical="center" wrapText="1"/>
    </xf>
    <xf numFmtId="164" fontId="6" fillId="8" borderId="17" xfId="1" applyFont="1" applyFill="1" applyBorder="1" applyAlignment="1"/>
    <xf numFmtId="165" fontId="25" fillId="0" borderId="4" xfId="1" applyNumberFormat="1" applyFont="1" applyFill="1" applyBorder="1" applyAlignment="1">
      <alignment horizontal="left" vertical="center" wrapText="1"/>
    </xf>
    <xf numFmtId="164" fontId="9" fillId="0" borderId="4" xfId="1" applyFont="1" applyFill="1" applyBorder="1" applyAlignment="1">
      <alignment horizontal="left"/>
    </xf>
  </cellXfs>
  <cellStyles count="6">
    <cellStyle name="Excel Built-in Normal" xfId="1"/>
    <cellStyle name="Heading" xfId="2"/>
    <cellStyle name="Heading1" xfId="3"/>
    <cellStyle name="Result" xfId="4"/>
    <cellStyle name="Result2" xfId="5"/>
    <cellStyle name="Обычный"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40"/>
  <sheetViews>
    <sheetView tabSelected="1" topLeftCell="A4" zoomScale="75" zoomScaleNormal="75" workbookViewId="0">
      <selection activeCell="D38" sqref="D38"/>
    </sheetView>
  </sheetViews>
  <sheetFormatPr defaultColWidth="8.125" defaultRowHeight="15.75"/>
  <cols>
    <col min="1" max="1" width="102.75" style="52" customWidth="1"/>
    <col min="2" max="2" width="16.875" style="28" customWidth="1"/>
    <col min="3" max="3" width="8.625" style="28" customWidth="1"/>
    <col min="4" max="4" width="17.5" style="28" bestFit="1" customWidth="1"/>
    <col min="5" max="5" width="23.375" style="28" customWidth="1"/>
    <col min="6" max="6" width="21.5" style="28" customWidth="1"/>
    <col min="7" max="7" width="82.75" style="1" bestFit="1" customWidth="1"/>
    <col min="8" max="9" width="8.125" style="1"/>
    <col min="10" max="10" width="33.75" style="1" bestFit="1" customWidth="1"/>
    <col min="11" max="16384" width="8.125" style="1"/>
  </cols>
  <sheetData>
    <row r="1" spans="1:257">
      <c r="A1" s="168" t="s">
        <v>34</v>
      </c>
      <c r="B1" s="168"/>
      <c r="C1" s="168"/>
      <c r="D1" s="168"/>
      <c r="E1" s="86"/>
      <c r="F1" s="86"/>
      <c r="G1" s="5"/>
    </row>
    <row r="2" spans="1:257">
      <c r="A2" s="157" t="s">
        <v>198</v>
      </c>
      <c r="B2" s="158">
        <f>SUM(B3:B4)</f>
        <v>290037.49</v>
      </c>
      <c r="C2" s="53"/>
      <c r="D2" s="53"/>
      <c r="E2" s="53"/>
      <c r="F2" s="53"/>
      <c r="G2" s="5"/>
    </row>
    <row r="3" spans="1:257">
      <c r="A3" s="157" t="s">
        <v>199</v>
      </c>
      <c r="B3" s="158">
        <v>281383.45</v>
      </c>
      <c r="C3" s="53"/>
      <c r="D3" s="53"/>
      <c r="E3" s="53"/>
      <c r="F3" s="53"/>
      <c r="G3" s="5"/>
    </row>
    <row r="4" spans="1:257">
      <c r="A4" s="157" t="s">
        <v>22</v>
      </c>
      <c r="B4" s="158">
        <v>8654.0400000000009</v>
      </c>
      <c r="C4" s="53"/>
      <c r="D4" s="53"/>
      <c r="E4" s="53"/>
      <c r="F4" s="53"/>
      <c r="G4" s="5"/>
    </row>
    <row r="5" spans="1:257">
      <c r="A5" s="157" t="s">
        <v>200</v>
      </c>
      <c r="B5" s="158">
        <f>SUM(B6:B8)</f>
        <v>8787765.3399999999</v>
      </c>
      <c r="C5" s="53"/>
      <c r="D5" s="53"/>
      <c r="E5" s="53"/>
      <c r="F5" s="53"/>
      <c r="G5" s="5"/>
    </row>
    <row r="6" spans="1:257">
      <c r="A6" s="159" t="s">
        <v>201</v>
      </c>
      <c r="B6" s="158">
        <v>5887275</v>
      </c>
      <c r="C6" s="53"/>
      <c r="D6" s="53"/>
      <c r="E6" s="53"/>
      <c r="F6" s="53"/>
      <c r="G6" s="5"/>
    </row>
    <row r="7" spans="1:257">
      <c r="A7" s="159" t="s">
        <v>202</v>
      </c>
      <c r="B7" s="158">
        <v>2825490.34</v>
      </c>
      <c r="C7" s="53"/>
      <c r="D7" s="162"/>
      <c r="E7" s="162"/>
      <c r="F7" s="53"/>
      <c r="G7" s="5"/>
    </row>
    <row r="8" spans="1:257">
      <c r="A8" s="159" t="s">
        <v>203</v>
      </c>
      <c r="B8" s="158">
        <v>75000</v>
      </c>
      <c r="C8" s="53"/>
      <c r="D8" s="163"/>
      <c r="E8" s="53"/>
      <c r="F8" s="53"/>
      <c r="G8" s="5"/>
    </row>
    <row r="9" spans="1:257">
      <c r="A9" s="157" t="s">
        <v>204</v>
      </c>
      <c r="B9" s="158">
        <f>E136+B11</f>
        <v>8030534.5199999996</v>
      </c>
      <c r="C9" s="53"/>
      <c r="D9" s="53"/>
      <c r="E9" s="53"/>
      <c r="F9" s="53"/>
      <c r="G9" s="5"/>
    </row>
    <row r="10" spans="1:257">
      <c r="A10" s="160" t="s">
        <v>205</v>
      </c>
      <c r="B10" s="161">
        <v>7160946.5899999999</v>
      </c>
      <c r="C10" s="53"/>
      <c r="D10" s="53"/>
      <c r="E10" s="53"/>
      <c r="F10" s="53"/>
      <c r="G10" s="5"/>
    </row>
    <row r="11" spans="1:257">
      <c r="A11" s="159" t="s">
        <v>206</v>
      </c>
      <c r="B11" s="158">
        <v>3333449.77</v>
      </c>
      <c r="C11" s="53"/>
      <c r="D11" s="53"/>
      <c r="E11" s="53"/>
      <c r="F11" s="53"/>
      <c r="G11" s="5"/>
    </row>
    <row r="12" spans="1:257" ht="51" customHeight="1">
      <c r="A12" s="154" t="s">
        <v>0</v>
      </c>
      <c r="B12" s="154" t="s">
        <v>36</v>
      </c>
      <c r="C12" s="154" t="s">
        <v>37</v>
      </c>
      <c r="D12" s="154" t="s">
        <v>38</v>
      </c>
      <c r="E12" s="155" t="s">
        <v>83</v>
      </c>
      <c r="F12" s="156" t="s">
        <v>207</v>
      </c>
      <c r="G12" s="154" t="s">
        <v>39</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row>
    <row r="13" spans="1:257" ht="18" customHeight="1">
      <c r="A13" s="55" t="s">
        <v>1</v>
      </c>
      <c r="B13" s="152"/>
      <c r="C13" s="152"/>
      <c r="D13" s="152"/>
      <c r="E13" s="152"/>
      <c r="F13" s="152"/>
      <c r="G13" s="153"/>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row>
    <row r="14" spans="1:257" ht="18" customHeight="1">
      <c r="A14" s="44" t="s">
        <v>24</v>
      </c>
      <c r="B14" s="10">
        <v>34800</v>
      </c>
      <c r="C14" s="12">
        <v>11</v>
      </c>
      <c r="D14" s="12">
        <f>B14*C14</f>
        <v>382800</v>
      </c>
      <c r="E14" s="12">
        <v>382800</v>
      </c>
      <c r="F14" s="12"/>
      <c r="G14" s="7"/>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ht="18" customHeight="1">
      <c r="A15" s="44" t="s">
        <v>35</v>
      </c>
      <c r="B15" s="10">
        <v>43226.2</v>
      </c>
      <c r="C15" s="12">
        <v>1</v>
      </c>
      <c r="D15" s="29">
        <v>43226.2</v>
      </c>
      <c r="E15" s="29">
        <v>34800</v>
      </c>
      <c r="F15" s="29"/>
      <c r="G15" s="7"/>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ht="18" customHeight="1">
      <c r="A16" s="44" t="s">
        <v>25</v>
      </c>
      <c r="B16" s="10">
        <v>12242.15</v>
      </c>
      <c r="C16" s="12">
        <v>12</v>
      </c>
      <c r="D16" s="29">
        <v>146905.85999999999</v>
      </c>
      <c r="E16" s="29">
        <v>144223.25</v>
      </c>
      <c r="F16" s="29"/>
      <c r="G16" s="7"/>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ht="18" customHeight="1">
      <c r="A17" s="44" t="s">
        <v>26</v>
      </c>
      <c r="B17" s="10">
        <v>81.61</v>
      </c>
      <c r="C17" s="12">
        <v>12</v>
      </c>
      <c r="D17" s="29">
        <v>979.37</v>
      </c>
      <c r="E17" s="29">
        <v>960</v>
      </c>
      <c r="F17" s="29"/>
      <c r="G17" s="7"/>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ht="18" customHeight="1">
      <c r="A18" s="44" t="s">
        <v>27</v>
      </c>
      <c r="B18" s="10">
        <v>5305</v>
      </c>
      <c r="C18" s="12">
        <v>12</v>
      </c>
      <c r="D18" s="12">
        <v>63660</v>
      </c>
      <c r="E18" s="12">
        <v>62400</v>
      </c>
      <c r="F18" s="12"/>
      <c r="G18" s="7"/>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c r="A19" s="45" t="s">
        <v>48</v>
      </c>
      <c r="B19" s="11"/>
      <c r="C19" s="20"/>
      <c r="D19" s="30">
        <f>SUM(D14:D18)</f>
        <v>637571.43000000005</v>
      </c>
      <c r="E19" s="30">
        <f>SUM(E14:E18)</f>
        <v>625183.25</v>
      </c>
      <c r="F19" s="30">
        <f>D19-E19</f>
        <v>12388.180000000051</v>
      </c>
      <c r="G19" s="8"/>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ht="18.75">
      <c r="A20" s="43" t="s">
        <v>40</v>
      </c>
      <c r="B20" s="35"/>
      <c r="C20" s="9"/>
      <c r="D20" s="35"/>
      <c r="E20" s="35"/>
      <c r="F20" s="35"/>
      <c r="G20" s="6"/>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row>
    <row r="21" spans="1:257" ht="15" customHeight="1">
      <c r="A21" s="46" t="s">
        <v>2</v>
      </c>
      <c r="B21" s="12"/>
      <c r="C21" s="12"/>
      <c r="D21" s="12">
        <v>88000</v>
      </c>
      <c r="E21" s="12"/>
      <c r="F21" s="12"/>
      <c r="G21" s="44" t="s">
        <v>41</v>
      </c>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row>
    <row r="22" spans="1:257">
      <c r="A22" s="75" t="s">
        <v>3</v>
      </c>
      <c r="B22" s="31"/>
      <c r="C22" s="31"/>
      <c r="D22" s="31">
        <v>50000</v>
      </c>
      <c r="E22" s="31">
        <v>9521</v>
      </c>
      <c r="F22" s="31"/>
      <c r="G22" s="76"/>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row>
    <row r="23" spans="1:257">
      <c r="A23" s="47" t="s">
        <v>23</v>
      </c>
      <c r="B23" s="13"/>
      <c r="C23" s="13"/>
      <c r="D23" s="13">
        <v>5000</v>
      </c>
      <c r="E23" s="13">
        <v>2250</v>
      </c>
      <c r="F23" s="13"/>
      <c r="G23" s="67"/>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c r="A24" s="47" t="s">
        <v>194</v>
      </c>
      <c r="B24" s="13"/>
      <c r="C24" s="13"/>
      <c r="D24" s="13"/>
      <c r="E24" s="13">
        <v>500</v>
      </c>
      <c r="F24" s="13"/>
      <c r="G24" s="67"/>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row>
    <row r="25" spans="1:257" ht="15" customHeight="1">
      <c r="A25" s="50" t="s">
        <v>49</v>
      </c>
      <c r="B25" s="13"/>
      <c r="C25" s="13"/>
      <c r="D25" s="37">
        <f>SUM(D21:D23)</f>
        <v>143000</v>
      </c>
      <c r="E25" s="37">
        <f>SUM(E22:E24)</f>
        <v>12271</v>
      </c>
      <c r="F25" s="37">
        <f>D25-E25</f>
        <v>130729</v>
      </c>
      <c r="G25" s="77"/>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row>
    <row r="26" spans="1:257" ht="19.149999999999999" customHeight="1">
      <c r="A26" s="78" t="s">
        <v>4</v>
      </c>
      <c r="B26" s="79"/>
      <c r="C26" s="79"/>
      <c r="D26" s="80"/>
      <c r="E26" s="80"/>
      <c r="F26" s="80"/>
      <c r="G26" s="81"/>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ht="32.25" customHeight="1">
      <c r="A27" s="47" t="s">
        <v>50</v>
      </c>
      <c r="B27" s="13">
        <v>28620</v>
      </c>
      <c r="C27" s="13">
        <v>12</v>
      </c>
      <c r="D27" s="13">
        <f>B27*C27</f>
        <v>343440</v>
      </c>
      <c r="E27" s="13">
        <v>343440</v>
      </c>
      <c r="F27" s="13"/>
      <c r="G27" s="82" t="s">
        <v>42</v>
      </c>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ht="34.15" customHeight="1">
      <c r="A28" s="47" t="s">
        <v>51</v>
      </c>
      <c r="B28" s="13">
        <v>28620</v>
      </c>
      <c r="C28" s="13">
        <v>12</v>
      </c>
      <c r="D28" s="13">
        <f>B28*C28</f>
        <v>343440</v>
      </c>
      <c r="E28" s="13">
        <v>343440</v>
      </c>
      <c r="F28" s="13"/>
      <c r="G28" s="82" t="s">
        <v>43</v>
      </c>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ht="31.5">
      <c r="A29" s="47" t="s">
        <v>208</v>
      </c>
      <c r="B29" s="14">
        <v>30000</v>
      </c>
      <c r="C29" s="14">
        <v>12</v>
      </c>
      <c r="D29" s="13">
        <f>B29*C29</f>
        <v>360000</v>
      </c>
      <c r="E29" s="13">
        <v>361000</v>
      </c>
      <c r="F29" s="13"/>
      <c r="G29" s="83" t="s">
        <v>209</v>
      </c>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row>
    <row r="30" spans="1:257" ht="15" customHeight="1">
      <c r="A30" s="48" t="s">
        <v>52</v>
      </c>
      <c r="B30" s="14">
        <v>15900</v>
      </c>
      <c r="C30" s="14">
        <v>1</v>
      </c>
      <c r="D30" s="13">
        <v>15900</v>
      </c>
      <c r="E30" s="13">
        <v>15900</v>
      </c>
      <c r="F30" s="13"/>
      <c r="G30" s="82" t="s">
        <v>44</v>
      </c>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row>
    <row r="31" spans="1:257" ht="15" customHeight="1">
      <c r="A31" s="48" t="s">
        <v>53</v>
      </c>
      <c r="B31" s="14">
        <v>2500</v>
      </c>
      <c r="C31" s="14">
        <v>12</v>
      </c>
      <c r="D31" s="13">
        <v>30000</v>
      </c>
      <c r="E31" s="13">
        <v>30000</v>
      </c>
      <c r="F31" s="13"/>
      <c r="G31" s="82" t="s">
        <v>88</v>
      </c>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row>
    <row r="32" spans="1:257" ht="15" customHeight="1">
      <c r="A32" s="47" t="s">
        <v>5</v>
      </c>
      <c r="B32" s="14"/>
      <c r="C32" s="14"/>
      <c r="D32" s="13">
        <v>20000</v>
      </c>
      <c r="E32" s="13">
        <v>27354.080000000002</v>
      </c>
      <c r="F32" s="13"/>
      <c r="G32" s="54" t="s">
        <v>45</v>
      </c>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row>
    <row r="33" spans="1:257" ht="15" customHeight="1">
      <c r="A33" s="47" t="s">
        <v>6</v>
      </c>
      <c r="B33" s="14"/>
      <c r="C33" s="14"/>
      <c r="D33" s="13">
        <v>5000</v>
      </c>
      <c r="E33" s="13"/>
      <c r="F33" s="13"/>
      <c r="G33" s="54" t="s">
        <v>45</v>
      </c>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row>
    <row r="34" spans="1:257" ht="15" customHeight="1">
      <c r="A34" s="49" t="s">
        <v>54</v>
      </c>
      <c r="B34" s="15">
        <v>500</v>
      </c>
      <c r="C34" s="15">
        <v>12</v>
      </c>
      <c r="D34" s="34">
        <v>6000</v>
      </c>
      <c r="E34" s="34">
        <v>1192</v>
      </c>
      <c r="F34" s="34"/>
      <c r="G34" s="69" t="s">
        <v>141</v>
      </c>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row>
    <row r="35" spans="1:257" ht="15" customHeight="1">
      <c r="A35" s="46" t="s">
        <v>20</v>
      </c>
      <c r="B35" s="16"/>
      <c r="C35" s="16"/>
      <c r="D35" s="12">
        <v>3000</v>
      </c>
      <c r="E35" s="12">
        <v>3000</v>
      </c>
      <c r="F35" s="12"/>
      <c r="G35" s="44" t="s">
        <v>189</v>
      </c>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row>
    <row r="36" spans="1:257" ht="15" customHeight="1">
      <c r="A36" s="46" t="s">
        <v>7</v>
      </c>
      <c r="B36" s="16"/>
      <c r="C36" s="16"/>
      <c r="D36" s="12">
        <v>3000</v>
      </c>
      <c r="E36" s="12">
        <v>1462</v>
      </c>
      <c r="F36" s="12"/>
      <c r="G36" s="44" t="s">
        <v>191</v>
      </c>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row>
    <row r="37" spans="1:257" ht="15" customHeight="1">
      <c r="A37" s="46" t="s">
        <v>8</v>
      </c>
      <c r="B37" s="16"/>
      <c r="C37" s="16"/>
      <c r="D37" s="12">
        <v>25000</v>
      </c>
      <c r="E37" s="12">
        <v>26400</v>
      </c>
      <c r="F37" s="12"/>
      <c r="G37" s="44" t="s">
        <v>193</v>
      </c>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row>
    <row r="38" spans="1:257">
      <c r="A38" s="46" t="s">
        <v>55</v>
      </c>
      <c r="B38" s="12">
        <v>1500</v>
      </c>
      <c r="C38" s="12">
        <v>12</v>
      </c>
      <c r="D38" s="12">
        <f>B38*C38</f>
        <v>18000</v>
      </c>
      <c r="E38" s="12">
        <v>18000</v>
      </c>
      <c r="F38" s="12"/>
      <c r="G38" s="60" t="s">
        <v>91</v>
      </c>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row>
    <row r="39" spans="1:257" ht="23.1" customHeight="1">
      <c r="A39" s="46" t="s">
        <v>56</v>
      </c>
      <c r="B39" s="12">
        <v>3000</v>
      </c>
      <c r="C39" s="12">
        <v>12</v>
      </c>
      <c r="D39" s="12">
        <v>36000</v>
      </c>
      <c r="E39" s="12">
        <v>36000</v>
      </c>
      <c r="F39" s="12"/>
      <c r="G39" s="59" t="s">
        <v>90</v>
      </c>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row>
    <row r="40" spans="1:257" ht="47.25">
      <c r="A40" s="46" t="s">
        <v>57</v>
      </c>
      <c r="B40" s="12"/>
      <c r="C40" s="12"/>
      <c r="D40" s="12">
        <v>50000</v>
      </c>
      <c r="E40" s="12">
        <v>56400</v>
      </c>
      <c r="F40" s="12"/>
      <c r="G40" s="59" t="s">
        <v>180</v>
      </c>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row>
    <row r="41" spans="1:257">
      <c r="A41" s="46" t="s">
        <v>58</v>
      </c>
      <c r="B41" s="12">
        <v>2000</v>
      </c>
      <c r="C41" s="12">
        <v>6</v>
      </c>
      <c r="D41" s="12">
        <v>12000</v>
      </c>
      <c r="E41" s="12"/>
      <c r="F41" s="12"/>
      <c r="G41" s="59"/>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row>
    <row r="42" spans="1:257">
      <c r="A42" s="46" t="s">
        <v>59</v>
      </c>
      <c r="B42" s="12"/>
      <c r="C42" s="12"/>
      <c r="D42" s="12">
        <v>5000</v>
      </c>
      <c r="E42" s="12">
        <v>3090</v>
      </c>
      <c r="F42" s="12"/>
      <c r="G42" s="59"/>
      <c r="H42" s="2"/>
      <c r="I42" s="2"/>
      <c r="J42" s="85"/>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row>
    <row r="43" spans="1:257" ht="31.5">
      <c r="A43" s="46" t="s">
        <v>9</v>
      </c>
      <c r="B43" s="12"/>
      <c r="C43" s="12"/>
      <c r="D43" s="12">
        <v>50000</v>
      </c>
      <c r="E43" s="12">
        <v>48856</v>
      </c>
      <c r="F43" s="12"/>
      <c r="G43" s="59" t="s">
        <v>94</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row>
    <row r="44" spans="1:257" ht="31.5">
      <c r="A44" s="46" t="s">
        <v>92</v>
      </c>
      <c r="B44" s="12"/>
      <c r="C44" s="12"/>
      <c r="D44" s="12"/>
      <c r="E44" s="12">
        <v>25600</v>
      </c>
      <c r="F44" s="12"/>
      <c r="G44" s="59" t="s">
        <v>182</v>
      </c>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row>
    <row r="45" spans="1:257">
      <c r="A45" s="44" t="s">
        <v>10</v>
      </c>
      <c r="B45" s="12"/>
      <c r="C45" s="12"/>
      <c r="D45" s="12">
        <v>14892</v>
      </c>
      <c r="E45" s="12">
        <v>14892</v>
      </c>
      <c r="F45" s="12"/>
      <c r="G45" s="59" t="s">
        <v>46</v>
      </c>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row>
    <row r="46" spans="1:257" ht="31.5">
      <c r="A46" s="46" t="s">
        <v>21</v>
      </c>
      <c r="B46" s="12"/>
      <c r="C46" s="12"/>
      <c r="D46" s="12">
        <v>2000</v>
      </c>
      <c r="E46" s="12">
        <v>976.6</v>
      </c>
      <c r="F46" s="12"/>
      <c r="G46" s="59" t="s">
        <v>144</v>
      </c>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row>
    <row r="47" spans="1:257" ht="15" customHeight="1">
      <c r="A47" s="54"/>
      <c r="B47" s="17"/>
      <c r="C47" s="12"/>
      <c r="D47" s="30">
        <f>SUM(D27:D46)</f>
        <v>1342672</v>
      </c>
      <c r="E47" s="30">
        <f>SUM(E27:E46)</f>
        <v>1357002.6800000002</v>
      </c>
      <c r="F47" s="30">
        <f>D47-E47</f>
        <v>-14330.680000000168</v>
      </c>
      <c r="G47" s="68"/>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row>
    <row r="48" spans="1:257" ht="19.5" customHeight="1">
      <c r="A48" s="55" t="s">
        <v>11</v>
      </c>
      <c r="B48" s="18"/>
      <c r="C48" s="18"/>
      <c r="D48" s="18"/>
      <c r="E48" s="18"/>
      <c r="F48" s="18"/>
      <c r="G48" s="61"/>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row>
    <row r="49" spans="1:257" ht="31.5">
      <c r="A49" s="46" t="s">
        <v>60</v>
      </c>
      <c r="B49" s="12"/>
      <c r="C49" s="12"/>
      <c r="D49" s="12">
        <v>35000</v>
      </c>
      <c r="E49" s="12">
        <v>48000</v>
      </c>
      <c r="F49" s="12"/>
      <c r="G49" s="59" t="s">
        <v>93</v>
      </c>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row>
    <row r="50" spans="1:257" ht="63">
      <c r="A50" s="46" t="s">
        <v>62</v>
      </c>
      <c r="B50" s="12"/>
      <c r="C50" s="12"/>
      <c r="D50" s="12">
        <v>450000</v>
      </c>
      <c r="E50" s="12">
        <v>250900</v>
      </c>
      <c r="F50" s="12"/>
      <c r="G50" s="59" t="s">
        <v>97</v>
      </c>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row>
    <row r="51" spans="1:257" ht="78.75">
      <c r="A51" s="84" t="s">
        <v>61</v>
      </c>
      <c r="B51" s="19"/>
      <c r="C51" s="19"/>
      <c r="D51" s="19">
        <v>35000</v>
      </c>
      <c r="E51" s="19">
        <v>44456</v>
      </c>
      <c r="F51" s="19"/>
      <c r="G51" s="129" t="s">
        <v>196</v>
      </c>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row>
    <row r="52" spans="1:257">
      <c r="A52" s="44" t="s">
        <v>12</v>
      </c>
      <c r="B52" s="12"/>
      <c r="C52" s="12"/>
      <c r="D52" s="12">
        <v>206750</v>
      </c>
      <c r="E52" s="12">
        <v>231750</v>
      </c>
      <c r="F52" s="12"/>
      <c r="G52" s="59" t="s">
        <v>95</v>
      </c>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row>
    <row r="53" spans="1:257" ht="31.5">
      <c r="A53" s="46" t="s">
        <v>64</v>
      </c>
      <c r="B53" s="20"/>
      <c r="C53" s="20"/>
      <c r="D53" s="31">
        <v>121380</v>
      </c>
      <c r="E53" s="31">
        <v>121380</v>
      </c>
      <c r="F53" s="31"/>
      <c r="G53" s="59" t="s">
        <v>84</v>
      </c>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row>
    <row r="54" spans="1:257" ht="31.5">
      <c r="A54" s="46" t="s">
        <v>65</v>
      </c>
      <c r="B54" s="20"/>
      <c r="C54" s="20"/>
      <c r="D54" s="31">
        <v>180000</v>
      </c>
      <c r="E54" s="31">
        <v>268735</v>
      </c>
      <c r="F54" s="31"/>
      <c r="G54" s="59" t="s">
        <v>192</v>
      </c>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row>
    <row r="55" spans="1:257" ht="63">
      <c r="A55" s="46" t="s">
        <v>66</v>
      </c>
      <c r="B55" s="20"/>
      <c r="C55" s="20"/>
      <c r="D55" s="31">
        <v>40000</v>
      </c>
      <c r="E55" s="31">
        <v>26543</v>
      </c>
      <c r="F55" s="31"/>
      <c r="G55" s="59" t="s">
        <v>145</v>
      </c>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row>
    <row r="56" spans="1:257">
      <c r="A56" s="46" t="s">
        <v>67</v>
      </c>
      <c r="B56" s="20"/>
      <c r="C56" s="20"/>
      <c r="D56" s="12">
        <v>25000</v>
      </c>
      <c r="E56" s="12">
        <v>23992</v>
      </c>
      <c r="F56" s="12"/>
      <c r="G56" s="59" t="s">
        <v>195</v>
      </c>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row>
    <row r="57" spans="1:257">
      <c r="A57" s="45" t="s">
        <v>63</v>
      </c>
      <c r="B57" s="12"/>
      <c r="C57" s="12"/>
      <c r="D57" s="30">
        <f>SUM(D49:D56)</f>
        <v>1093130</v>
      </c>
      <c r="E57" s="30">
        <f>SUM(E49:E56)</f>
        <v>1015756</v>
      </c>
      <c r="F57" s="30">
        <f>D57-E57</f>
        <v>77374</v>
      </c>
      <c r="G57" s="68"/>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row>
    <row r="58" spans="1:257" ht="18" customHeight="1">
      <c r="A58" s="56" t="s">
        <v>13</v>
      </c>
      <c r="B58" s="21"/>
      <c r="C58" s="21"/>
      <c r="D58" s="25"/>
      <c r="E58" s="25"/>
      <c r="F58" s="25"/>
      <c r="G58" s="6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row>
    <row r="59" spans="1:257">
      <c r="A59" s="57" t="s">
        <v>29</v>
      </c>
      <c r="B59" s="22"/>
      <c r="C59" s="22"/>
      <c r="D59" s="26"/>
      <c r="E59" s="26"/>
      <c r="F59" s="26"/>
      <c r="G59" s="58"/>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row>
    <row r="60" spans="1:257" ht="18.75" customHeight="1">
      <c r="A60" s="90" t="s">
        <v>13</v>
      </c>
      <c r="B60" s="91"/>
      <c r="C60" s="91"/>
      <c r="D60" s="92"/>
      <c r="E60" s="92"/>
      <c r="F60" s="92"/>
      <c r="G60" s="61"/>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row>
    <row r="61" spans="1:257" ht="16.5">
      <c r="A61" s="93" t="s">
        <v>98</v>
      </c>
      <c r="B61" s="94"/>
      <c r="C61" s="95"/>
      <c r="D61" s="96"/>
      <c r="E61" s="97"/>
      <c r="F61" s="98"/>
      <c r="G61" s="164"/>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row>
    <row r="62" spans="1:257" ht="16.5">
      <c r="A62" s="99" t="s">
        <v>104</v>
      </c>
      <c r="B62" s="100"/>
      <c r="C62" s="100"/>
      <c r="D62" s="100"/>
      <c r="E62" s="101">
        <v>220</v>
      </c>
      <c r="F62" s="102"/>
      <c r="G62" s="67" t="s">
        <v>105</v>
      </c>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row>
    <row r="63" spans="1:257" ht="16.5">
      <c r="A63" s="99" t="s">
        <v>104</v>
      </c>
      <c r="B63" s="103"/>
      <c r="C63" s="103"/>
      <c r="D63" s="100"/>
      <c r="E63" s="101">
        <v>290</v>
      </c>
      <c r="F63" s="102"/>
      <c r="G63" s="67" t="s">
        <v>108</v>
      </c>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row>
    <row r="64" spans="1:257" ht="16.5">
      <c r="A64" s="99" t="s">
        <v>109</v>
      </c>
      <c r="B64" s="103"/>
      <c r="C64" s="103"/>
      <c r="D64" s="100"/>
      <c r="E64" s="101">
        <v>630</v>
      </c>
      <c r="F64" s="102"/>
      <c r="G64" s="67" t="s">
        <v>110</v>
      </c>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row>
    <row r="65" spans="1:257" ht="16.5">
      <c r="A65" s="99" t="s">
        <v>111</v>
      </c>
      <c r="B65" s="103"/>
      <c r="C65" s="103"/>
      <c r="D65" s="100"/>
      <c r="E65" s="101">
        <v>300</v>
      </c>
      <c r="F65" s="102"/>
      <c r="G65" s="67" t="s">
        <v>112</v>
      </c>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row>
    <row r="66" spans="1:257" ht="18" customHeight="1">
      <c r="A66" s="99" t="s">
        <v>104</v>
      </c>
      <c r="B66" s="103"/>
      <c r="C66" s="103"/>
      <c r="D66" s="100"/>
      <c r="E66" s="101">
        <v>5940</v>
      </c>
      <c r="F66" s="102"/>
      <c r="G66" s="67" t="s">
        <v>124</v>
      </c>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row>
    <row r="67" spans="1:257" ht="18" customHeight="1">
      <c r="A67" s="99" t="s">
        <v>142</v>
      </c>
      <c r="B67" s="103"/>
      <c r="C67" s="103"/>
      <c r="D67" s="100"/>
      <c r="E67" s="101">
        <v>220</v>
      </c>
      <c r="F67" s="102"/>
      <c r="G67" s="67" t="s">
        <v>143</v>
      </c>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row>
    <row r="68" spans="1:257" ht="16.5">
      <c r="A68" s="104" t="s">
        <v>146</v>
      </c>
      <c r="B68" s="105"/>
      <c r="C68" s="105"/>
      <c r="D68" s="102"/>
      <c r="E68" s="101">
        <v>760</v>
      </c>
      <c r="F68" s="106"/>
      <c r="G68" s="54" t="s">
        <v>147</v>
      </c>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row>
    <row r="69" spans="1:257" ht="20.25" customHeight="1">
      <c r="A69" s="104" t="s">
        <v>169</v>
      </c>
      <c r="B69" s="105"/>
      <c r="C69" s="105"/>
      <c r="D69" s="102"/>
      <c r="E69" s="101">
        <v>10395</v>
      </c>
      <c r="F69" s="106"/>
      <c r="G69" s="54" t="s">
        <v>170</v>
      </c>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row>
    <row r="70" spans="1:257" ht="23.25" customHeight="1">
      <c r="A70" s="104" t="s">
        <v>171</v>
      </c>
      <c r="B70" s="105"/>
      <c r="C70" s="105"/>
      <c r="D70" s="102"/>
      <c r="E70" s="101">
        <v>9740</v>
      </c>
      <c r="F70" s="106"/>
      <c r="G70" s="54" t="s">
        <v>172</v>
      </c>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row>
    <row r="71" spans="1:257" ht="16.5">
      <c r="A71" s="104" t="s">
        <v>173</v>
      </c>
      <c r="B71" s="105"/>
      <c r="C71" s="105"/>
      <c r="D71" s="102"/>
      <c r="E71" s="101">
        <v>100</v>
      </c>
      <c r="F71" s="106"/>
      <c r="G71" s="54" t="s">
        <v>174</v>
      </c>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row>
    <row r="72" spans="1:257" ht="18.75" customHeight="1">
      <c r="A72" s="104" t="s">
        <v>175</v>
      </c>
      <c r="B72" s="105"/>
      <c r="C72" s="105"/>
      <c r="D72" s="102"/>
      <c r="E72" s="101">
        <v>580</v>
      </c>
      <c r="F72" s="106"/>
      <c r="G72" s="54" t="s">
        <v>176</v>
      </c>
    </row>
    <row r="73" spans="1:257" ht="18.75" customHeight="1">
      <c r="A73" s="104" t="s">
        <v>177</v>
      </c>
      <c r="B73" s="105"/>
      <c r="C73" s="105"/>
      <c r="D73" s="102"/>
      <c r="E73" s="101">
        <v>200</v>
      </c>
      <c r="F73" s="106"/>
      <c r="G73" s="54" t="s">
        <v>178</v>
      </c>
    </row>
    <row r="74" spans="1:257" ht="16.5">
      <c r="A74" s="93" t="s">
        <v>100</v>
      </c>
      <c r="B74" s="94"/>
      <c r="C74" s="95"/>
      <c r="D74" s="107"/>
      <c r="E74" s="108"/>
      <c r="F74" s="98"/>
      <c r="G74" s="164"/>
    </row>
    <row r="75" spans="1:257" ht="20.25" customHeight="1">
      <c r="A75" s="109" t="s">
        <v>106</v>
      </c>
      <c r="B75" s="110"/>
      <c r="C75" s="111"/>
      <c r="D75" s="100"/>
      <c r="E75" s="112">
        <v>200</v>
      </c>
      <c r="F75" s="113"/>
      <c r="G75" s="59" t="s">
        <v>107</v>
      </c>
    </row>
    <row r="76" spans="1:257" ht="20.25" customHeight="1">
      <c r="A76" s="109" t="s">
        <v>113</v>
      </c>
      <c r="B76" s="110"/>
      <c r="C76" s="111"/>
      <c r="D76" s="100"/>
      <c r="E76" s="112">
        <v>1094</v>
      </c>
      <c r="F76" s="113"/>
      <c r="G76" s="59" t="s">
        <v>114</v>
      </c>
    </row>
    <row r="77" spans="1:257" ht="20.25" customHeight="1">
      <c r="A77" s="109" t="s">
        <v>127</v>
      </c>
      <c r="B77" s="110"/>
      <c r="C77" s="111"/>
      <c r="D77" s="100"/>
      <c r="E77" s="112">
        <v>6000</v>
      </c>
      <c r="F77" s="113"/>
      <c r="G77" s="59" t="s">
        <v>128</v>
      </c>
    </row>
    <row r="78" spans="1:257" ht="16.5" customHeight="1">
      <c r="A78" s="114" t="s">
        <v>122</v>
      </c>
      <c r="B78" s="115"/>
      <c r="C78" s="116"/>
      <c r="D78" s="117"/>
      <c r="E78" s="118">
        <v>1200</v>
      </c>
      <c r="F78" s="119"/>
      <c r="G78" s="76" t="s">
        <v>123</v>
      </c>
      <c r="H78" s="4"/>
    </row>
    <row r="79" spans="1:257" ht="16.5" customHeight="1">
      <c r="A79" s="109" t="s">
        <v>132</v>
      </c>
      <c r="B79" s="110"/>
      <c r="C79" s="111"/>
      <c r="D79" s="100"/>
      <c r="E79" s="112">
        <v>220</v>
      </c>
      <c r="F79" s="113"/>
      <c r="G79" s="59" t="s">
        <v>133</v>
      </c>
      <c r="H79" s="4"/>
    </row>
    <row r="80" spans="1:257" ht="16.5" customHeight="1">
      <c r="A80" s="109" t="s">
        <v>134</v>
      </c>
      <c r="B80" s="110"/>
      <c r="C80" s="111"/>
      <c r="D80" s="100"/>
      <c r="E80" s="112">
        <v>450</v>
      </c>
      <c r="F80" s="113"/>
      <c r="G80" s="59" t="s">
        <v>135</v>
      </c>
      <c r="H80" s="4"/>
    </row>
    <row r="81" spans="1:8" ht="21.75" customHeight="1">
      <c r="A81" s="109" t="s">
        <v>127</v>
      </c>
      <c r="B81" s="103"/>
      <c r="C81" s="120"/>
      <c r="D81" s="100"/>
      <c r="E81" s="121">
        <v>5040</v>
      </c>
      <c r="F81" s="102"/>
      <c r="G81" s="67" t="s">
        <v>136</v>
      </c>
      <c r="H81" s="4"/>
    </row>
    <row r="82" spans="1:8" ht="16.5">
      <c r="A82" s="109" t="s">
        <v>127</v>
      </c>
      <c r="B82" s="103"/>
      <c r="C82" s="120"/>
      <c r="D82" s="100"/>
      <c r="E82" s="121">
        <v>3000</v>
      </c>
      <c r="F82" s="102"/>
      <c r="G82" s="67" t="s">
        <v>137</v>
      </c>
    </row>
    <row r="83" spans="1:8" ht="16.5">
      <c r="A83" s="122" t="s">
        <v>127</v>
      </c>
      <c r="B83" s="103"/>
      <c r="C83" s="120"/>
      <c r="D83" s="100"/>
      <c r="E83" s="121">
        <v>4494</v>
      </c>
      <c r="F83" s="102"/>
      <c r="G83" s="67" t="s">
        <v>138</v>
      </c>
    </row>
    <row r="84" spans="1:8" ht="16.5" customHeight="1">
      <c r="A84" s="122" t="s">
        <v>148</v>
      </c>
      <c r="B84" s="103"/>
      <c r="C84" s="120"/>
      <c r="D84" s="100"/>
      <c r="E84" s="121">
        <v>5290</v>
      </c>
      <c r="F84" s="102"/>
      <c r="G84" s="67" t="s">
        <v>149</v>
      </c>
    </row>
    <row r="85" spans="1:8" ht="16.5">
      <c r="A85" s="122" t="s">
        <v>150</v>
      </c>
      <c r="B85" s="103"/>
      <c r="C85" s="120"/>
      <c r="D85" s="100"/>
      <c r="E85" s="121">
        <v>1250</v>
      </c>
      <c r="F85" s="102"/>
      <c r="G85" s="67" t="s">
        <v>151</v>
      </c>
    </row>
    <row r="86" spans="1:8" ht="16.5">
      <c r="A86" s="122" t="s">
        <v>155</v>
      </c>
      <c r="B86" s="103"/>
      <c r="C86" s="103"/>
      <c r="D86" s="100"/>
      <c r="E86" s="101">
        <v>2762</v>
      </c>
      <c r="F86" s="102"/>
      <c r="G86" s="67" t="s">
        <v>154</v>
      </c>
    </row>
    <row r="87" spans="1:8" ht="16.5">
      <c r="A87" s="122" t="s">
        <v>156</v>
      </c>
      <c r="B87" s="103"/>
      <c r="C87" s="103"/>
      <c r="D87" s="100"/>
      <c r="E87" s="101">
        <v>300</v>
      </c>
      <c r="F87" s="102"/>
      <c r="G87" s="67" t="s">
        <v>157</v>
      </c>
    </row>
    <row r="88" spans="1:8" ht="16.5">
      <c r="A88" s="122" t="s">
        <v>127</v>
      </c>
      <c r="B88" s="103"/>
      <c r="C88" s="103"/>
      <c r="D88" s="100"/>
      <c r="E88" s="101">
        <v>4190</v>
      </c>
      <c r="F88" s="102"/>
      <c r="G88" s="67" t="s">
        <v>160</v>
      </c>
    </row>
    <row r="89" spans="1:8" ht="16.5">
      <c r="A89" s="122" t="s">
        <v>165</v>
      </c>
      <c r="B89" s="103"/>
      <c r="C89" s="103"/>
      <c r="D89" s="100"/>
      <c r="E89" s="101">
        <v>1057</v>
      </c>
      <c r="F89" s="102"/>
      <c r="G89" s="67" t="s">
        <v>166</v>
      </c>
    </row>
    <row r="90" spans="1:8" ht="16.5">
      <c r="A90" s="93" t="s">
        <v>101</v>
      </c>
      <c r="B90" s="94"/>
      <c r="C90" s="95"/>
      <c r="D90" s="107"/>
      <c r="E90" s="108"/>
      <c r="F90" s="98"/>
      <c r="G90" s="164"/>
    </row>
    <row r="91" spans="1:8" ht="16.5">
      <c r="A91" s="122" t="s">
        <v>102</v>
      </c>
      <c r="B91" s="103"/>
      <c r="C91" s="103"/>
      <c r="D91" s="100"/>
      <c r="E91" s="101">
        <v>1465</v>
      </c>
      <c r="F91" s="102"/>
      <c r="G91" s="67" t="s">
        <v>103</v>
      </c>
    </row>
    <row r="92" spans="1:8" ht="16.5">
      <c r="A92" s="122" t="s">
        <v>115</v>
      </c>
      <c r="B92" s="123"/>
      <c r="C92" s="124"/>
      <c r="D92" s="125"/>
      <c r="E92" s="126">
        <v>1013</v>
      </c>
      <c r="F92" s="127"/>
      <c r="G92" s="165" t="s">
        <v>116</v>
      </c>
    </row>
    <row r="93" spans="1:8" ht="16.5">
      <c r="A93" s="109" t="s">
        <v>119</v>
      </c>
      <c r="B93" s="110"/>
      <c r="C93" s="111"/>
      <c r="D93" s="100"/>
      <c r="E93" s="112">
        <v>300</v>
      </c>
      <c r="F93" s="113"/>
      <c r="G93" s="59" t="s">
        <v>120</v>
      </c>
    </row>
    <row r="94" spans="1:8" ht="16.5">
      <c r="A94" s="109" t="s">
        <v>125</v>
      </c>
      <c r="B94" s="110"/>
      <c r="C94" s="111"/>
      <c r="D94" s="100"/>
      <c r="E94" s="112">
        <v>3240</v>
      </c>
      <c r="F94" s="113"/>
      <c r="G94" s="59" t="s">
        <v>126</v>
      </c>
    </row>
    <row r="95" spans="1:8" ht="16.5">
      <c r="A95" s="151" t="s">
        <v>197</v>
      </c>
      <c r="B95" s="110"/>
      <c r="C95" s="111"/>
      <c r="D95" s="100"/>
      <c r="E95" s="112">
        <v>480</v>
      </c>
      <c r="F95" s="113"/>
      <c r="G95" s="59" t="s">
        <v>129</v>
      </c>
    </row>
    <row r="96" spans="1:8" ht="16.5">
      <c r="A96" s="109" t="s">
        <v>130</v>
      </c>
      <c r="B96" s="115"/>
      <c r="C96" s="116"/>
      <c r="D96" s="100"/>
      <c r="E96" s="118">
        <v>5289</v>
      </c>
      <c r="F96" s="119"/>
      <c r="G96" s="59" t="s">
        <v>131</v>
      </c>
    </row>
    <row r="97" spans="1:7" ht="16.5">
      <c r="A97" s="114" t="s">
        <v>139</v>
      </c>
      <c r="B97" s="103"/>
      <c r="C97" s="120"/>
      <c r="D97" s="100"/>
      <c r="E97" s="121">
        <v>1050</v>
      </c>
      <c r="F97" s="102"/>
      <c r="G97" s="67" t="s">
        <v>140</v>
      </c>
    </row>
    <row r="98" spans="1:7" ht="16.5">
      <c r="A98" s="122" t="s">
        <v>152</v>
      </c>
      <c r="B98" s="103"/>
      <c r="C98" s="120"/>
      <c r="D98" s="100"/>
      <c r="E98" s="128">
        <v>965</v>
      </c>
      <c r="F98" s="102"/>
      <c r="G98" s="67" t="s">
        <v>153</v>
      </c>
    </row>
    <row r="99" spans="1:7" ht="16.5">
      <c r="A99" s="122" t="s">
        <v>158</v>
      </c>
      <c r="B99" s="103"/>
      <c r="C99" s="120"/>
      <c r="D99" s="100"/>
      <c r="E99" s="121">
        <v>500</v>
      </c>
      <c r="F99" s="102"/>
      <c r="G99" s="67" t="s">
        <v>159</v>
      </c>
    </row>
    <row r="100" spans="1:7" ht="16.5">
      <c r="A100" s="122" t="s">
        <v>161</v>
      </c>
      <c r="B100" s="103"/>
      <c r="C100" s="120"/>
      <c r="D100" s="100"/>
      <c r="E100" s="121">
        <v>14710</v>
      </c>
      <c r="F100" s="102"/>
      <c r="G100" s="67" t="s">
        <v>162</v>
      </c>
    </row>
    <row r="101" spans="1:7" ht="16.5">
      <c r="A101" s="122" t="s">
        <v>163</v>
      </c>
      <c r="B101" s="103"/>
      <c r="C101" s="120"/>
      <c r="D101" s="100"/>
      <c r="E101" s="121">
        <v>150</v>
      </c>
      <c r="F101" s="102"/>
      <c r="G101" s="67" t="s">
        <v>164</v>
      </c>
    </row>
    <row r="102" spans="1:7" ht="16.5">
      <c r="A102" s="122" t="s">
        <v>167</v>
      </c>
      <c r="B102" s="103"/>
      <c r="C102" s="120"/>
      <c r="D102" s="100"/>
      <c r="E102" s="121">
        <v>355</v>
      </c>
      <c r="F102" s="102"/>
      <c r="G102" s="67" t="s">
        <v>168</v>
      </c>
    </row>
    <row r="103" spans="1:7" ht="17.25" thickBot="1">
      <c r="A103" s="122" t="s">
        <v>186</v>
      </c>
      <c r="B103" s="103"/>
      <c r="C103" s="120"/>
      <c r="D103" s="100"/>
      <c r="E103" s="121">
        <v>2800</v>
      </c>
      <c r="F103" s="102"/>
      <c r="G103" s="67" t="s">
        <v>187</v>
      </c>
    </row>
    <row r="104" spans="1:7" ht="17.25" thickBot="1">
      <c r="A104" s="139" t="s">
        <v>99</v>
      </c>
      <c r="B104" s="140"/>
      <c r="C104" s="140"/>
      <c r="D104" s="141">
        <v>200000</v>
      </c>
      <c r="E104" s="142">
        <f>SUM(E62:E103)</f>
        <v>98239</v>
      </c>
      <c r="F104" s="143">
        <f>D104-E104</f>
        <v>101761</v>
      </c>
      <c r="G104" s="166"/>
    </row>
    <row r="105" spans="1:7">
      <c r="A105" s="135" t="s">
        <v>30</v>
      </c>
      <c r="B105" s="136"/>
      <c r="C105" s="136"/>
      <c r="D105" s="137"/>
      <c r="E105" s="137"/>
      <c r="F105" s="137"/>
      <c r="G105" s="138"/>
    </row>
    <row r="106" spans="1:7">
      <c r="A106" s="58" t="s">
        <v>81</v>
      </c>
      <c r="B106" s="22"/>
      <c r="C106" s="22"/>
      <c r="D106" s="26">
        <v>363000</v>
      </c>
      <c r="E106" s="26">
        <v>400680</v>
      </c>
      <c r="F106" s="26"/>
      <c r="G106" s="58" t="s">
        <v>96</v>
      </c>
    </row>
    <row r="107" spans="1:7">
      <c r="A107" s="58" t="s">
        <v>82</v>
      </c>
      <c r="B107" s="22"/>
      <c r="C107" s="22"/>
      <c r="D107" s="26">
        <v>283000</v>
      </c>
      <c r="E107" s="26">
        <v>239860</v>
      </c>
      <c r="F107" s="26"/>
      <c r="G107" s="58" t="s">
        <v>185</v>
      </c>
    </row>
    <row r="108" spans="1:7">
      <c r="A108" s="58" t="s">
        <v>68</v>
      </c>
      <c r="B108" s="22"/>
      <c r="C108" s="22"/>
      <c r="D108" s="26">
        <v>750000</v>
      </c>
      <c r="E108" s="26"/>
      <c r="F108" s="26"/>
      <c r="G108" s="58"/>
    </row>
    <row r="109" spans="1:7">
      <c r="A109" s="58" t="s">
        <v>69</v>
      </c>
      <c r="B109" s="22"/>
      <c r="C109" s="22"/>
      <c r="D109" s="26">
        <v>250000</v>
      </c>
      <c r="E109" s="26"/>
      <c r="F109" s="26"/>
      <c r="G109" s="58"/>
    </row>
    <row r="110" spans="1:7">
      <c r="A110" s="58" t="s">
        <v>70</v>
      </c>
      <c r="B110" s="22"/>
      <c r="C110" s="22"/>
      <c r="D110" s="26">
        <v>15000</v>
      </c>
      <c r="E110" s="26"/>
      <c r="F110" s="26"/>
      <c r="G110" s="58"/>
    </row>
    <row r="111" spans="1:7" ht="31.5">
      <c r="A111" s="58" t="s">
        <v>71</v>
      </c>
      <c r="B111" s="22"/>
      <c r="C111" s="22"/>
      <c r="D111" s="26">
        <v>17000</v>
      </c>
      <c r="E111" s="26">
        <v>16826</v>
      </c>
      <c r="F111" s="26"/>
      <c r="G111" s="58" t="s">
        <v>117</v>
      </c>
    </row>
    <row r="112" spans="1:7">
      <c r="A112" s="58" t="s">
        <v>86</v>
      </c>
      <c r="B112" s="22"/>
      <c r="C112" s="22"/>
      <c r="D112" s="26"/>
      <c r="E112" s="26">
        <v>30900</v>
      </c>
      <c r="F112" s="26"/>
      <c r="G112" s="58" t="s">
        <v>87</v>
      </c>
    </row>
    <row r="113" spans="1:7">
      <c r="A113" s="57" t="s">
        <v>33</v>
      </c>
      <c r="B113" s="22"/>
      <c r="C113" s="22"/>
      <c r="D113" s="32">
        <f>SUM(D106:D111)</f>
        <v>1678000</v>
      </c>
      <c r="E113" s="32">
        <f>SUM(E106:E112)</f>
        <v>688266</v>
      </c>
      <c r="F113" s="32">
        <f>D113-E113</f>
        <v>989734</v>
      </c>
      <c r="G113" s="58"/>
    </row>
    <row r="114" spans="1:7">
      <c r="A114" s="55" t="s">
        <v>14</v>
      </c>
      <c r="B114" s="23"/>
      <c r="C114" s="39"/>
      <c r="D114" s="33"/>
      <c r="E114" s="87"/>
      <c r="F114" s="87"/>
      <c r="G114" s="63"/>
    </row>
    <row r="115" spans="1:7" ht="31.5">
      <c r="A115" s="46" t="s">
        <v>77</v>
      </c>
      <c r="B115" s="12"/>
      <c r="C115" s="40"/>
      <c r="D115" s="88">
        <v>150000</v>
      </c>
      <c r="E115" s="13">
        <v>128400</v>
      </c>
      <c r="F115" s="13"/>
      <c r="G115" s="64" t="s">
        <v>85</v>
      </c>
    </row>
    <row r="116" spans="1:7">
      <c r="A116" s="46" t="s">
        <v>78</v>
      </c>
      <c r="B116" s="12"/>
      <c r="C116" s="12"/>
      <c r="D116" s="89">
        <v>50000</v>
      </c>
      <c r="E116" s="13">
        <v>16960</v>
      </c>
      <c r="F116" s="13"/>
      <c r="G116" s="70" t="s">
        <v>89</v>
      </c>
    </row>
    <row r="117" spans="1:7">
      <c r="A117" s="46"/>
      <c r="B117" s="12"/>
      <c r="C117" s="12"/>
      <c r="D117" s="130"/>
      <c r="E117" s="131">
        <v>26400</v>
      </c>
      <c r="F117" s="131"/>
      <c r="G117" s="132" t="s">
        <v>179</v>
      </c>
    </row>
    <row r="118" spans="1:7">
      <c r="A118" s="45" t="s">
        <v>72</v>
      </c>
      <c r="B118" s="12"/>
      <c r="C118" s="40"/>
      <c r="D118" s="37">
        <v>200000</v>
      </c>
      <c r="E118" s="37">
        <f>SUM(E115:E117)</f>
        <v>171760</v>
      </c>
      <c r="F118" s="37">
        <f>D118-E118</f>
        <v>28240</v>
      </c>
      <c r="G118" s="67"/>
    </row>
    <row r="119" spans="1:7">
      <c r="A119" s="43" t="s">
        <v>15</v>
      </c>
      <c r="B119" s="18"/>
      <c r="C119" s="18"/>
      <c r="D119" s="38"/>
      <c r="E119" s="38"/>
      <c r="F119" s="38"/>
      <c r="G119" s="73"/>
    </row>
    <row r="120" spans="1:7">
      <c r="A120" s="46" t="s">
        <v>74</v>
      </c>
      <c r="B120" s="16">
        <v>15000</v>
      </c>
      <c r="C120" s="16">
        <v>8</v>
      </c>
      <c r="D120" s="16">
        <v>120000</v>
      </c>
      <c r="E120" s="16">
        <v>180306</v>
      </c>
      <c r="F120" s="16"/>
      <c r="G120" s="60" t="s">
        <v>47</v>
      </c>
    </row>
    <row r="121" spans="1:7">
      <c r="A121" s="45" t="s">
        <v>73</v>
      </c>
      <c r="B121" s="24"/>
      <c r="C121" s="24"/>
      <c r="D121" s="30">
        <f>SUM(D119:D120)</f>
        <v>120000</v>
      </c>
      <c r="E121" s="30">
        <f>SUM(E120)</f>
        <v>180306</v>
      </c>
      <c r="F121" s="30">
        <f>D121-E121</f>
        <v>-60306</v>
      </c>
      <c r="G121" s="59"/>
    </row>
    <row r="122" spans="1:7">
      <c r="A122" s="43" t="s">
        <v>16</v>
      </c>
      <c r="B122" s="18"/>
      <c r="C122" s="18"/>
      <c r="D122" s="35"/>
      <c r="E122" s="35"/>
      <c r="F122" s="35"/>
      <c r="G122" s="71"/>
    </row>
    <row r="123" spans="1:7">
      <c r="A123" s="45" t="s">
        <v>28</v>
      </c>
      <c r="B123" s="12"/>
      <c r="C123" s="12"/>
      <c r="D123" s="30">
        <v>450000</v>
      </c>
      <c r="E123" s="12">
        <v>484585.9</v>
      </c>
      <c r="F123" s="30"/>
      <c r="G123" s="46" t="s">
        <v>17</v>
      </c>
    </row>
    <row r="124" spans="1:7">
      <c r="A124" s="133"/>
      <c r="B124" s="31"/>
      <c r="C124" s="31"/>
      <c r="D124" s="134"/>
      <c r="E124" s="31">
        <v>1974.92</v>
      </c>
      <c r="F124" s="134"/>
      <c r="G124" s="75" t="s">
        <v>181</v>
      </c>
    </row>
    <row r="125" spans="1:7">
      <c r="A125" s="133"/>
      <c r="B125" s="31"/>
      <c r="C125" s="31"/>
      <c r="D125" s="134"/>
      <c r="E125" s="31">
        <v>22000</v>
      </c>
      <c r="F125" s="134"/>
      <c r="G125" s="75" t="s">
        <v>188</v>
      </c>
    </row>
    <row r="126" spans="1:7">
      <c r="A126" s="133"/>
      <c r="B126" s="31"/>
      <c r="C126" s="31"/>
      <c r="D126" s="134"/>
      <c r="E126" s="134">
        <f>SUM(E123:E125)</f>
        <v>508560.82</v>
      </c>
      <c r="F126" s="134">
        <f>D123-E126</f>
        <v>-58560.820000000007</v>
      </c>
      <c r="G126" s="75"/>
    </row>
    <row r="127" spans="1:7">
      <c r="A127" s="56" t="s">
        <v>18</v>
      </c>
      <c r="B127" s="25"/>
      <c r="C127" s="25"/>
      <c r="D127" s="36"/>
      <c r="E127" s="36"/>
      <c r="F127" s="36"/>
      <c r="G127" s="65"/>
    </row>
    <row r="128" spans="1:7">
      <c r="A128" s="58" t="s">
        <v>80</v>
      </c>
      <c r="B128" s="26"/>
      <c r="C128" s="26"/>
      <c r="D128" s="14">
        <v>23440</v>
      </c>
      <c r="E128" s="14">
        <v>23440</v>
      </c>
      <c r="F128" s="14"/>
      <c r="G128" s="72" t="s">
        <v>190</v>
      </c>
    </row>
    <row r="129" spans="1:7">
      <c r="A129" s="66" t="s">
        <v>31</v>
      </c>
      <c r="B129" s="26"/>
      <c r="C129" s="26"/>
      <c r="D129" s="26">
        <v>7000</v>
      </c>
      <c r="E129" s="26"/>
      <c r="F129" s="26"/>
      <c r="G129" s="5"/>
    </row>
    <row r="130" spans="1:7">
      <c r="A130" s="54" t="s">
        <v>32</v>
      </c>
      <c r="B130" s="14"/>
      <c r="C130" s="14"/>
      <c r="D130" s="41">
        <v>5000</v>
      </c>
      <c r="E130" s="41">
        <v>5700</v>
      </c>
      <c r="F130" s="41"/>
      <c r="G130" s="5" t="s">
        <v>121</v>
      </c>
    </row>
    <row r="131" spans="1:7">
      <c r="A131" s="47" t="s">
        <v>79</v>
      </c>
      <c r="B131" s="14"/>
      <c r="C131" s="14"/>
      <c r="D131" s="41">
        <v>6400</v>
      </c>
      <c r="E131" s="41">
        <v>6400</v>
      </c>
      <c r="F131" s="41"/>
      <c r="G131" s="54" t="s">
        <v>118</v>
      </c>
    </row>
    <row r="132" spans="1:7">
      <c r="A132" s="47" t="s">
        <v>183</v>
      </c>
      <c r="B132" s="14"/>
      <c r="C132" s="14"/>
      <c r="D132" s="41"/>
      <c r="E132" s="41">
        <v>4200</v>
      </c>
      <c r="F132" s="41"/>
      <c r="G132" s="54" t="s">
        <v>184</v>
      </c>
    </row>
    <row r="133" spans="1:7">
      <c r="A133" s="50" t="s">
        <v>75</v>
      </c>
      <c r="B133" s="13"/>
      <c r="C133" s="13"/>
      <c r="D133" s="37">
        <f>SUM(D128:D131)</f>
        <v>41840</v>
      </c>
      <c r="E133" s="37">
        <f>SUM(E128:E132)</f>
        <v>39740</v>
      </c>
      <c r="F133" s="37">
        <f>D133-E133</f>
        <v>2100</v>
      </c>
      <c r="G133" s="67"/>
    </row>
    <row r="134" spans="1:7">
      <c r="A134" s="55" t="s">
        <v>19</v>
      </c>
      <c r="B134" s="23"/>
      <c r="C134" s="23"/>
      <c r="D134" s="38"/>
      <c r="E134" s="146"/>
      <c r="F134" s="146"/>
      <c r="G134" s="147"/>
    </row>
    <row r="135" spans="1:7">
      <c r="A135" s="45" t="s">
        <v>76</v>
      </c>
      <c r="B135" s="16"/>
      <c r="C135" s="16"/>
      <c r="D135" s="144">
        <v>100000</v>
      </c>
      <c r="E135" s="148">
        <v>99000</v>
      </c>
      <c r="F135" s="148"/>
      <c r="G135" s="149"/>
    </row>
    <row r="136" spans="1:7">
      <c r="A136" s="51" t="s">
        <v>33</v>
      </c>
      <c r="B136" s="27"/>
      <c r="C136" s="42"/>
      <c r="D136" s="145">
        <f>D135+D133+D123+D121+D118+D113+D57+D47+D25+D19</f>
        <v>5806213.4299999997</v>
      </c>
      <c r="E136" s="74">
        <f>E133+E126+E121+E118+E113+E104+E57+E47+E25+E19</f>
        <v>4697084.75</v>
      </c>
      <c r="F136" s="74">
        <f>D136-E136</f>
        <v>1109128.6799999997</v>
      </c>
      <c r="G136" s="167"/>
    </row>
    <row r="140" spans="1:7" ht="409.6">
      <c r="E140" s="150"/>
    </row>
  </sheetData>
  <mergeCells count="1">
    <mergeCell ref="A1:D1"/>
  </mergeCells>
  <printOptions horizontalCentered="1" verticalCentered="1"/>
  <pageMargins left="0" right="3.937007874015748E-2" top="0.59055118110236227" bottom="0.59055118110236227" header="0.19685039370078741" footer="0.19685039370078741"/>
  <pageSetup paperSize="9" scale="4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125" defaultRowHeight="15"/>
  <cols>
    <col min="1" max="16384" width="8.125" style="1"/>
  </cols>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125" defaultRowHeight="15"/>
  <cols>
    <col min="1" max="16384" width="8.125" style="1"/>
  </cols>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279</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план_работ_2020-21_выполнение</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revision>16</cp:revision>
  <cp:lastPrinted>2024-05-15T08:32:47Z</cp:lastPrinted>
  <dcterms:created xsi:type="dcterms:W3CDTF">2021-05-21T11:29:08Z</dcterms:created>
  <dcterms:modified xsi:type="dcterms:W3CDTF">2024-05-18T08:54:54Z</dcterms:modified>
</cp:coreProperties>
</file>